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9615" windowHeight="8745" tabRatio="685" activeTab="2"/>
  </bookViews>
  <sheets>
    <sheet name="Участники" sheetId="9" r:id="rId1"/>
    <sheet name="32M+" sheetId="6" r:id="rId2"/>
    <sheet name="32M+сетка" sheetId="1" r:id="rId3"/>
    <sheet name="32M+игры" sheetId="10" r:id="rId4"/>
    <sheet name="16M+" sheetId="18" state="hidden" r:id="rId5"/>
    <sheet name="WD" sheetId="22" state="hidden" r:id="rId6"/>
    <sheet name="WS" sheetId="8" state="hidden" r:id="rId7"/>
    <sheet name="MSC" sheetId="15" state="hidden" r:id="rId8"/>
    <sheet name="WS на 16" sheetId="12" state="hidden" r:id="rId9"/>
    <sheet name="WS игры 16" sheetId="11" state="hidden" r:id="rId10"/>
    <sheet name="MSC16" sheetId="16" state="hidden" r:id="rId11"/>
    <sheet name="MSC игры 16" sheetId="17" state="hidden" r:id="rId12"/>
    <sheet name="16M+сетка" sheetId="20" state="hidden" r:id="rId13"/>
    <sheet name="16M+ игры" sheetId="21" state="hidden" r:id="rId14"/>
    <sheet name="MSC-G" sheetId="23" state="hidden" r:id="rId15"/>
    <sheet name="MSB-G" sheetId="24" state="hidden" r:id="rId16"/>
    <sheet name="доп турнир пары" sheetId="27" r:id="rId17"/>
    <sheet name="круг3-4-5-6" sheetId="19" state="hidden" r:id="rId18"/>
  </sheets>
  <definedNames>
    <definedName name="_xlnm._FilterDatabase" localSheetId="13" hidden="1">'16M+ игры'!$A$1:$R$33</definedName>
    <definedName name="_xlnm._FilterDatabase" localSheetId="1" hidden="1">'32M+'!$A$1:$C$162</definedName>
    <definedName name="_xlnm._FilterDatabase" localSheetId="3" hidden="1">'32M+игры'!$A$1:$S$81</definedName>
    <definedName name="_xlnm._FilterDatabase" localSheetId="11" hidden="1">'MSC игры 16'!$A$1:$R$33</definedName>
    <definedName name="_xlnm._FilterDatabase" localSheetId="6" hidden="1">WS!$A$1:$C$80</definedName>
    <definedName name="_xlnm._FilterDatabase" localSheetId="9" hidden="1">'WS игры 16'!$A$1:$R$33</definedName>
    <definedName name="_xlnm._FilterDatabase" localSheetId="0" hidden="1">Участники!$A$1:$D$47</definedName>
    <definedName name="_xlnm.Print_Area" localSheetId="17">'круг3-4-5-6'!$A$1:$I$9</definedName>
  </definedNames>
  <calcPr calcId="125725"/>
</workbook>
</file>

<file path=xl/calcChain.xml><?xml version="1.0" encoding="utf-8"?>
<calcChain xmlns="http://schemas.openxmlformats.org/spreadsheetml/2006/main">
  <c r="AG39" i="27"/>
  <c r="E40" s="1"/>
  <c r="AF39"/>
  <c r="AB39"/>
  <c r="AA39"/>
  <c r="Z39"/>
  <c r="AC39" s="1"/>
  <c r="S39"/>
  <c r="Q39"/>
  <c r="AG38"/>
  <c r="AF38"/>
  <c r="AB38"/>
  <c r="AA38"/>
  <c r="Z38"/>
  <c r="AC38" s="1"/>
  <c r="S38"/>
  <c r="Q38"/>
  <c r="F38"/>
  <c r="AG37"/>
  <c r="D40" s="1"/>
  <c r="AF37"/>
  <c r="AB37"/>
  <c r="AA37"/>
  <c r="Z37"/>
  <c r="AC37" s="1"/>
  <c r="S37"/>
  <c r="Q37"/>
  <c r="AG36"/>
  <c r="C38" s="1"/>
  <c r="AF36"/>
  <c r="AB36"/>
  <c r="AA36"/>
  <c r="Z36"/>
  <c r="AC36" s="1"/>
  <c r="S36"/>
  <c r="Q36"/>
  <c r="F36"/>
  <c r="C36"/>
  <c r="AG35"/>
  <c r="D38" s="1"/>
  <c r="AF35"/>
  <c r="E36" s="1"/>
  <c r="AB35"/>
  <c r="AA35"/>
  <c r="Z35"/>
  <c r="AC35" s="1"/>
  <c r="S35"/>
  <c r="Q35"/>
  <c r="AG34"/>
  <c r="C40" s="1"/>
  <c r="AF34"/>
  <c r="AB34"/>
  <c r="AA34"/>
  <c r="Z34"/>
  <c r="AC34" s="1"/>
  <c r="S34"/>
  <c r="Q34"/>
  <c r="F34"/>
  <c r="E34"/>
  <c r="D34"/>
  <c r="AG29"/>
  <c r="E30" s="1"/>
  <c r="AF29"/>
  <c r="AB29"/>
  <c r="AA29"/>
  <c r="Z29"/>
  <c r="AC29" s="1"/>
  <c r="S29"/>
  <c r="Q29"/>
  <c r="AG28"/>
  <c r="AF28"/>
  <c r="AB28"/>
  <c r="AA28"/>
  <c r="Z28"/>
  <c r="AC28" s="1"/>
  <c r="S28"/>
  <c r="Q28"/>
  <c r="F28"/>
  <c r="AG27"/>
  <c r="D30" s="1"/>
  <c r="AF27"/>
  <c r="AB27"/>
  <c r="AA27"/>
  <c r="Z27"/>
  <c r="AC27" s="1"/>
  <c r="S27"/>
  <c r="Q27"/>
  <c r="AG26"/>
  <c r="C28" s="1"/>
  <c r="AF26"/>
  <c r="AB26"/>
  <c r="AA26"/>
  <c r="Z26"/>
  <c r="AC26" s="1"/>
  <c r="S26"/>
  <c r="Q26"/>
  <c r="F26"/>
  <c r="C26"/>
  <c r="AG25"/>
  <c r="D28" s="1"/>
  <c r="AF25"/>
  <c r="E26" s="1"/>
  <c r="AB25"/>
  <c r="AA25"/>
  <c r="Z25"/>
  <c r="AC25" s="1"/>
  <c r="S25"/>
  <c r="Q25"/>
  <c r="AG24"/>
  <c r="C30" s="1"/>
  <c r="AF24"/>
  <c r="AB24"/>
  <c r="AA24"/>
  <c r="Z24"/>
  <c r="AC24" s="1"/>
  <c r="S24"/>
  <c r="Q24"/>
  <c r="F24"/>
  <c r="E24"/>
  <c r="D24"/>
  <c r="AG18"/>
  <c r="E19" s="1"/>
  <c r="AF18"/>
  <c r="AB18"/>
  <c r="AA18"/>
  <c r="Z18"/>
  <c r="AC18" s="1"/>
  <c r="S18"/>
  <c r="Q18"/>
  <c r="AG17"/>
  <c r="AF17"/>
  <c r="AB17"/>
  <c r="AA17"/>
  <c r="Z17"/>
  <c r="AC17" s="1"/>
  <c r="S17"/>
  <c r="Q17"/>
  <c r="F17"/>
  <c r="AG16"/>
  <c r="D19" s="1"/>
  <c r="AF16"/>
  <c r="AB16"/>
  <c r="AA16"/>
  <c r="Z16"/>
  <c r="AC16" s="1"/>
  <c r="S16"/>
  <c r="Q16"/>
  <c r="AG15"/>
  <c r="C17" s="1"/>
  <c r="AF15"/>
  <c r="AB15"/>
  <c r="AA15"/>
  <c r="Z15"/>
  <c r="AC15" s="1"/>
  <c r="S15"/>
  <c r="Q15"/>
  <c r="F15"/>
  <c r="C15"/>
  <c r="AG14"/>
  <c r="D17" s="1"/>
  <c r="AF14"/>
  <c r="E15" s="1"/>
  <c r="AB14"/>
  <c r="AA14"/>
  <c r="Z14"/>
  <c r="AC14" s="1"/>
  <c r="S14"/>
  <c r="Q14"/>
  <c r="AG13"/>
  <c r="C19" s="1"/>
  <c r="AF13"/>
  <c r="AB13"/>
  <c r="AA13"/>
  <c r="Z13"/>
  <c r="AC13" s="1"/>
  <c r="S13"/>
  <c r="Q13"/>
  <c r="F13"/>
  <c r="E13"/>
  <c r="D13"/>
  <c r="AG8"/>
  <c r="E9" s="1"/>
  <c r="AF8"/>
  <c r="AB8"/>
  <c r="AA8"/>
  <c r="Z8"/>
  <c r="AC8" s="1"/>
  <c r="S8"/>
  <c r="Q8"/>
  <c r="AG7"/>
  <c r="AF7"/>
  <c r="AB7"/>
  <c r="AA7"/>
  <c r="Z7"/>
  <c r="AC7" s="1"/>
  <c r="S7"/>
  <c r="Q7"/>
  <c r="F7"/>
  <c r="AG6"/>
  <c r="D9" s="1"/>
  <c r="AF6"/>
  <c r="AB6"/>
  <c r="AA6"/>
  <c r="Z6"/>
  <c r="AC6" s="1"/>
  <c r="S6"/>
  <c r="Q6"/>
  <c r="AG5"/>
  <c r="C7" s="1"/>
  <c r="AF5"/>
  <c r="AB5"/>
  <c r="AA5"/>
  <c r="Z5"/>
  <c r="AC5" s="1"/>
  <c r="S5"/>
  <c r="Q5"/>
  <c r="F5"/>
  <c r="C5"/>
  <c r="AG4"/>
  <c r="D7" s="1"/>
  <c r="AF4"/>
  <c r="E5" s="1"/>
  <c r="AB4"/>
  <c r="AA4"/>
  <c r="Z4"/>
  <c r="AC4" s="1"/>
  <c r="S4"/>
  <c r="Q4"/>
  <c r="AG3"/>
  <c r="C9" s="1"/>
  <c r="AF3"/>
  <c r="AB3"/>
  <c r="AA3"/>
  <c r="Z3"/>
  <c r="AC3" s="1"/>
  <c r="S3"/>
  <c r="Q3"/>
  <c r="F3"/>
  <c r="E3"/>
  <c r="D3"/>
  <c r="AE24" l="1"/>
  <c r="AD24"/>
  <c r="F25" s="1"/>
  <c r="C31" s="1"/>
  <c r="AE25"/>
  <c r="AD25"/>
  <c r="E27" s="1"/>
  <c r="D29" s="1"/>
  <c r="AE26"/>
  <c r="AD26"/>
  <c r="E25" s="1"/>
  <c r="C29" s="1"/>
  <c r="AE27"/>
  <c r="AD27"/>
  <c r="F27" s="1"/>
  <c r="D31" s="1"/>
  <c r="AE28"/>
  <c r="AD28"/>
  <c r="D25" s="1"/>
  <c r="AE29"/>
  <c r="AD29"/>
  <c r="F29" s="1"/>
  <c r="E31" s="1"/>
  <c r="AE34"/>
  <c r="AD34"/>
  <c r="F35" s="1"/>
  <c r="C41" s="1"/>
  <c r="AE35"/>
  <c r="AD35"/>
  <c r="E37" s="1"/>
  <c r="D39" s="1"/>
  <c r="AE36"/>
  <c r="AD36"/>
  <c r="E35" s="1"/>
  <c r="C39" s="1"/>
  <c r="AE37"/>
  <c r="AD37"/>
  <c r="F37" s="1"/>
  <c r="D41" s="1"/>
  <c r="AE38"/>
  <c r="AD38"/>
  <c r="D35" s="1"/>
  <c r="AE39"/>
  <c r="AD39"/>
  <c r="F39" s="1"/>
  <c r="E41" s="1"/>
  <c r="AE13"/>
  <c r="AD13"/>
  <c r="F14" s="1"/>
  <c r="C20" s="1"/>
  <c r="AE14"/>
  <c r="AD14"/>
  <c r="E16" s="1"/>
  <c r="D18" s="1"/>
  <c r="AE15"/>
  <c r="AD15"/>
  <c r="E14" s="1"/>
  <c r="C18" s="1"/>
  <c r="AE16"/>
  <c r="AD16"/>
  <c r="F16" s="1"/>
  <c r="D20" s="1"/>
  <c r="AE17"/>
  <c r="AD17"/>
  <c r="D14" s="1"/>
  <c r="AE18"/>
  <c r="AD18"/>
  <c r="F18" s="1"/>
  <c r="E20" s="1"/>
  <c r="AE3"/>
  <c r="AD3"/>
  <c r="F4" s="1"/>
  <c r="C10" s="1"/>
  <c r="AE4"/>
  <c r="AD4"/>
  <c r="E6" s="1"/>
  <c r="D8" s="1"/>
  <c r="AE5"/>
  <c r="AD5"/>
  <c r="E4" s="1"/>
  <c r="C8" s="1"/>
  <c r="AE6"/>
  <c r="AD6"/>
  <c r="F6" s="1"/>
  <c r="D10" s="1"/>
  <c r="AE7"/>
  <c r="AD7"/>
  <c r="D4" s="1"/>
  <c r="AE8"/>
  <c r="AD8"/>
  <c r="F8" s="1"/>
  <c r="E10" s="1"/>
  <c r="AG53" i="19"/>
  <c r="AF53"/>
  <c r="AC53"/>
  <c r="AE53" s="1"/>
  <c r="AB53"/>
  <c r="AA53"/>
  <c r="Z53"/>
  <c r="S53"/>
  <c r="Q53"/>
  <c r="AG52"/>
  <c r="AF52"/>
  <c r="AB52"/>
  <c r="AA52"/>
  <c r="Z52"/>
  <c r="AC52" s="1"/>
  <c r="S52"/>
  <c r="Q52"/>
  <c r="AG51"/>
  <c r="AF51"/>
  <c r="AC51"/>
  <c r="AE51" s="1"/>
  <c r="AB51"/>
  <c r="AA51"/>
  <c r="Z51"/>
  <c r="S51"/>
  <c r="Q51"/>
  <c r="AG50"/>
  <c r="AF50"/>
  <c r="AB50"/>
  <c r="AA50"/>
  <c r="AC50" s="1"/>
  <c r="Z50"/>
  <c r="S50"/>
  <c r="Q50"/>
  <c r="AG49"/>
  <c r="AF49"/>
  <c r="AB49"/>
  <c r="AA49"/>
  <c r="Z49"/>
  <c r="AC49" s="1"/>
  <c r="S49"/>
  <c r="Q49"/>
  <c r="G49"/>
  <c r="E49"/>
  <c r="AG48"/>
  <c r="AF48"/>
  <c r="AC48"/>
  <c r="AE48" s="1"/>
  <c r="AB48"/>
  <c r="AA48"/>
  <c r="Z48"/>
  <c r="S48"/>
  <c r="Q48"/>
  <c r="AG47"/>
  <c r="D49" s="1"/>
  <c r="AF47"/>
  <c r="AB47"/>
  <c r="AC47" s="1"/>
  <c r="AA47"/>
  <c r="Z47"/>
  <c r="S47"/>
  <c r="Q47"/>
  <c r="H47"/>
  <c r="F47"/>
  <c r="AG46"/>
  <c r="E47" s="1"/>
  <c r="AF46"/>
  <c r="AC46"/>
  <c r="AE46" s="1"/>
  <c r="AB46"/>
  <c r="AA46"/>
  <c r="Z46"/>
  <c r="S46"/>
  <c r="Q46"/>
  <c r="AG45"/>
  <c r="AF45"/>
  <c r="AB45"/>
  <c r="AC45" s="1"/>
  <c r="AA45"/>
  <c r="Z45"/>
  <c r="S45"/>
  <c r="Q45"/>
  <c r="G45"/>
  <c r="D45"/>
  <c r="C45"/>
  <c r="AG44"/>
  <c r="D43" s="1"/>
  <c r="AF44"/>
  <c r="AC44"/>
  <c r="AE44" s="1"/>
  <c r="AB44"/>
  <c r="AA44"/>
  <c r="Z44"/>
  <c r="S44"/>
  <c r="Q44"/>
  <c r="AG43"/>
  <c r="F49" s="1"/>
  <c r="AF43"/>
  <c r="H45" s="1"/>
  <c r="AB43"/>
  <c r="AC43" s="1"/>
  <c r="AA43"/>
  <c r="Z43"/>
  <c r="S43"/>
  <c r="Q43"/>
  <c r="H43"/>
  <c r="G43"/>
  <c r="C43"/>
  <c r="AG42"/>
  <c r="C47" s="1"/>
  <c r="AF42"/>
  <c r="AC42"/>
  <c r="AE42" s="1"/>
  <c r="AB42"/>
  <c r="AA42"/>
  <c r="Z42"/>
  <c r="S42"/>
  <c r="Q42"/>
  <c r="AG41"/>
  <c r="E45" s="1"/>
  <c r="AF41"/>
  <c r="F43" s="1"/>
  <c r="AB41"/>
  <c r="AC41" s="1"/>
  <c r="AA41"/>
  <c r="Z41"/>
  <c r="S41"/>
  <c r="Q41"/>
  <c r="H41"/>
  <c r="G41"/>
  <c r="F41"/>
  <c r="E41"/>
  <c r="C41"/>
  <c r="AG40"/>
  <c r="D47" s="1"/>
  <c r="AF40"/>
  <c r="AC40"/>
  <c r="AE40" s="1"/>
  <c r="AB40"/>
  <c r="AA40"/>
  <c r="Z40"/>
  <c r="S40"/>
  <c r="Q40"/>
  <c r="AG39"/>
  <c r="C49" s="1"/>
  <c r="AF39"/>
  <c r="H39" s="1"/>
  <c r="AB39"/>
  <c r="AC39" s="1"/>
  <c r="AA39"/>
  <c r="Z39"/>
  <c r="S39"/>
  <c r="Q39"/>
  <c r="G39"/>
  <c r="F39"/>
  <c r="E39"/>
  <c r="D39"/>
  <c r="AG34"/>
  <c r="F33" s="1"/>
  <c r="AF34"/>
  <c r="AC34"/>
  <c r="AE34" s="1"/>
  <c r="AB34"/>
  <c r="AA34"/>
  <c r="Z34"/>
  <c r="S34"/>
  <c r="Q34"/>
  <c r="AG33"/>
  <c r="AF33"/>
  <c r="AB33"/>
  <c r="AA33"/>
  <c r="Z33"/>
  <c r="AC33" s="1"/>
  <c r="S33"/>
  <c r="Q33"/>
  <c r="D33"/>
  <c r="AG32"/>
  <c r="AF32"/>
  <c r="AB32"/>
  <c r="AA32"/>
  <c r="Z32"/>
  <c r="AC32" s="1"/>
  <c r="S32"/>
  <c r="Q32"/>
  <c r="AG31"/>
  <c r="C29" s="1"/>
  <c r="AF31"/>
  <c r="AC31"/>
  <c r="AE31" s="1"/>
  <c r="AB31"/>
  <c r="AA31"/>
  <c r="Z31"/>
  <c r="S31"/>
  <c r="Q31"/>
  <c r="G31"/>
  <c r="D31"/>
  <c r="C31"/>
  <c r="AG30"/>
  <c r="E33" s="1"/>
  <c r="AF30"/>
  <c r="G29" s="1"/>
  <c r="AC30"/>
  <c r="AE30" s="1"/>
  <c r="AB30"/>
  <c r="AA30"/>
  <c r="Z30"/>
  <c r="S30"/>
  <c r="Q30"/>
  <c r="AG29"/>
  <c r="AF29"/>
  <c r="AB29"/>
  <c r="AA29"/>
  <c r="Z29"/>
  <c r="AC29" s="1"/>
  <c r="S29"/>
  <c r="Q29"/>
  <c r="D29"/>
  <c r="AG28"/>
  <c r="AF28"/>
  <c r="E27" s="1"/>
  <c r="AB28"/>
  <c r="AA28"/>
  <c r="Z28"/>
  <c r="AC28" s="1"/>
  <c r="S28"/>
  <c r="Q28"/>
  <c r="AG27"/>
  <c r="C33" s="1"/>
  <c r="AF27"/>
  <c r="G25" s="1"/>
  <c r="AC27"/>
  <c r="AE27" s="1"/>
  <c r="AB27"/>
  <c r="AA27"/>
  <c r="Z27"/>
  <c r="S27"/>
  <c r="Q27"/>
  <c r="G27"/>
  <c r="F27"/>
  <c r="C27"/>
  <c r="AG26"/>
  <c r="E31" s="1"/>
  <c r="AF26"/>
  <c r="F29" s="1"/>
  <c r="AC26"/>
  <c r="AE26" s="1"/>
  <c r="AB26"/>
  <c r="AA26"/>
  <c r="Z26"/>
  <c r="S26"/>
  <c r="Q26"/>
  <c r="AG25"/>
  <c r="AF25"/>
  <c r="AB25"/>
  <c r="AA25"/>
  <c r="Z25"/>
  <c r="AC25" s="1"/>
  <c r="S25"/>
  <c r="Q25"/>
  <c r="F25"/>
  <c r="E25"/>
  <c r="D25"/>
  <c r="E19"/>
  <c r="D19"/>
  <c r="AG18"/>
  <c r="AF18"/>
  <c r="AB18"/>
  <c r="AA18"/>
  <c r="Z18"/>
  <c r="AC18" s="1"/>
  <c r="S18"/>
  <c r="Q18"/>
  <c r="AG17"/>
  <c r="C15" s="1"/>
  <c r="AF17"/>
  <c r="D13" s="1"/>
  <c r="AB17"/>
  <c r="AC17" s="1"/>
  <c r="AA17"/>
  <c r="Z17"/>
  <c r="S17"/>
  <c r="Q17"/>
  <c r="F17"/>
  <c r="D17"/>
  <c r="AG16"/>
  <c r="AF16"/>
  <c r="AB16"/>
  <c r="AA16"/>
  <c r="Z16"/>
  <c r="AC16" s="1"/>
  <c r="S16"/>
  <c r="Q16"/>
  <c r="AG15"/>
  <c r="C17" s="1"/>
  <c r="AF15"/>
  <c r="E13" s="1"/>
  <c r="AB15"/>
  <c r="AC15" s="1"/>
  <c r="AA15"/>
  <c r="Z15"/>
  <c r="S15"/>
  <c r="Q15"/>
  <c r="F15"/>
  <c r="E15"/>
  <c r="AG14"/>
  <c r="AF14"/>
  <c r="AB14"/>
  <c r="AA14"/>
  <c r="Z14"/>
  <c r="AC14" s="1"/>
  <c r="S14"/>
  <c r="Q14"/>
  <c r="AG13"/>
  <c r="C19" s="1"/>
  <c r="AF13"/>
  <c r="F13" s="1"/>
  <c r="AB13"/>
  <c r="AC13" s="1"/>
  <c r="AA13"/>
  <c r="Z13"/>
  <c r="S13"/>
  <c r="Q13"/>
  <c r="AG5"/>
  <c r="AF5"/>
  <c r="D3" s="1"/>
  <c r="AB5"/>
  <c r="AA5"/>
  <c r="Z5"/>
  <c r="AC5" s="1"/>
  <c r="S5"/>
  <c r="Q5"/>
  <c r="C5"/>
  <c r="AG4"/>
  <c r="C7" s="1"/>
  <c r="AF4"/>
  <c r="AC4"/>
  <c r="AE4" s="1"/>
  <c r="AB4"/>
  <c r="AA4"/>
  <c r="Z4"/>
  <c r="S4"/>
  <c r="Q4"/>
  <c r="AG3"/>
  <c r="D7" s="1"/>
  <c r="AF3"/>
  <c r="E5" s="1"/>
  <c r="AC3"/>
  <c r="AE3" s="1"/>
  <c r="AB3"/>
  <c r="AA3"/>
  <c r="Z3"/>
  <c r="S3"/>
  <c r="Q3"/>
  <c r="E3"/>
  <c r="C37" i="27" l="1"/>
  <c r="G36" s="1"/>
  <c r="H36" s="1"/>
  <c r="G34"/>
  <c r="H34" s="1"/>
  <c r="C27"/>
  <c r="G26" s="1"/>
  <c r="H26" s="1"/>
  <c r="G24"/>
  <c r="H24" s="1"/>
  <c r="G38"/>
  <c r="H38" s="1"/>
  <c r="G40"/>
  <c r="H40" s="1"/>
  <c r="G28"/>
  <c r="H28" s="1"/>
  <c r="G30"/>
  <c r="H30" s="1"/>
  <c r="C16"/>
  <c r="G15" s="1"/>
  <c r="H15" s="1"/>
  <c r="G13"/>
  <c r="H13" s="1"/>
  <c r="G17"/>
  <c r="H17" s="1"/>
  <c r="G19"/>
  <c r="H19" s="1"/>
  <c r="C6"/>
  <c r="G5" s="1"/>
  <c r="H5" s="1"/>
  <c r="G3"/>
  <c r="H3" s="1"/>
  <c r="G7"/>
  <c r="H7" s="1"/>
  <c r="G9"/>
  <c r="H9" s="1"/>
  <c r="AD5" i="19"/>
  <c r="AE5"/>
  <c r="AE28"/>
  <c r="AD28"/>
  <c r="E28" s="1"/>
  <c r="D30" s="1"/>
  <c r="AE29"/>
  <c r="AD29"/>
  <c r="F26" s="1"/>
  <c r="C32" s="1"/>
  <c r="H31" s="1"/>
  <c r="I31" s="1"/>
  <c r="AD47"/>
  <c r="H42" s="1"/>
  <c r="D50" s="1"/>
  <c r="AE47"/>
  <c r="AD13"/>
  <c r="F14" s="1"/>
  <c r="C20" s="1"/>
  <c r="AE13"/>
  <c r="AD15"/>
  <c r="E14" s="1"/>
  <c r="C18" s="1"/>
  <c r="G17" s="1"/>
  <c r="H17" s="1"/>
  <c r="AE15"/>
  <c r="AD17"/>
  <c r="D14" s="1"/>
  <c r="AE17"/>
  <c r="AD43"/>
  <c r="H46" s="1"/>
  <c r="F50" s="1"/>
  <c r="AE43"/>
  <c r="AE52"/>
  <c r="AD52"/>
  <c r="H44" s="1"/>
  <c r="E50" s="1"/>
  <c r="AE14"/>
  <c r="AD14"/>
  <c r="E16" s="1"/>
  <c r="D18" s="1"/>
  <c r="AE16"/>
  <c r="AD16"/>
  <c r="F16" s="1"/>
  <c r="D20" s="1"/>
  <c r="AE18"/>
  <c r="AD18"/>
  <c r="F18" s="1"/>
  <c r="E20" s="1"/>
  <c r="AE25"/>
  <c r="AD25"/>
  <c r="G28" s="1"/>
  <c r="D34" s="1"/>
  <c r="AE32"/>
  <c r="AD32"/>
  <c r="F28" s="1"/>
  <c r="D32" s="1"/>
  <c r="AE33"/>
  <c r="AD33"/>
  <c r="D26" s="1"/>
  <c r="AD39"/>
  <c r="H40" s="1"/>
  <c r="C50" s="1"/>
  <c r="AE39"/>
  <c r="AD41"/>
  <c r="F44" s="1"/>
  <c r="E46" s="1"/>
  <c r="AE41"/>
  <c r="AD45"/>
  <c r="F40" s="1"/>
  <c r="C46" s="1"/>
  <c r="I45" s="1"/>
  <c r="J45" s="1"/>
  <c r="AE45"/>
  <c r="AD49"/>
  <c r="F42" s="1"/>
  <c r="D46" s="1"/>
  <c r="AE49"/>
  <c r="AE50"/>
  <c r="AD50"/>
  <c r="H48" s="1"/>
  <c r="G50" s="1"/>
  <c r="AD3"/>
  <c r="AD4"/>
  <c r="AD51"/>
  <c r="D40" s="1"/>
  <c r="AD53"/>
  <c r="G46" s="1"/>
  <c r="F48" s="1"/>
  <c r="AD26"/>
  <c r="F30" s="1"/>
  <c r="E32" s="1"/>
  <c r="AD27"/>
  <c r="G26" s="1"/>
  <c r="C34" s="1"/>
  <c r="H33" s="1"/>
  <c r="I33" s="1"/>
  <c r="AD30"/>
  <c r="G30" s="1"/>
  <c r="E34" s="1"/>
  <c r="AD31"/>
  <c r="E26" s="1"/>
  <c r="C30" s="1"/>
  <c r="AD34"/>
  <c r="G32" s="1"/>
  <c r="F34" s="1"/>
  <c r="AD40"/>
  <c r="G42" s="1"/>
  <c r="D48" s="1"/>
  <c r="AD42"/>
  <c r="G40" s="1"/>
  <c r="C48" s="1"/>
  <c r="I47" s="1"/>
  <c r="J47" s="1"/>
  <c r="AD44"/>
  <c r="E42" s="1"/>
  <c r="D44" s="1"/>
  <c r="AD46"/>
  <c r="G44" s="1"/>
  <c r="E48" s="1"/>
  <c r="AD48"/>
  <c r="E40" s="1"/>
  <c r="C44" s="1"/>
  <c r="I43" s="1"/>
  <c r="J43" s="1"/>
  <c r="E4" l="1"/>
  <c r="C8"/>
  <c r="D8"/>
  <c r="E6"/>
  <c r="C16"/>
  <c r="G15" s="1"/>
  <c r="H15" s="1"/>
  <c r="G13"/>
  <c r="H13" s="1"/>
  <c r="G19"/>
  <c r="H19" s="1"/>
  <c r="C6"/>
  <c r="F5" s="1"/>
  <c r="G5" s="1"/>
  <c r="D4"/>
  <c r="F3" s="1"/>
  <c r="G3" s="1"/>
  <c r="H29"/>
  <c r="I29" s="1"/>
  <c r="C42"/>
  <c r="I41" s="1"/>
  <c r="J41" s="1"/>
  <c r="I39"/>
  <c r="J39" s="1"/>
  <c r="I49"/>
  <c r="J49" s="1"/>
  <c r="C28"/>
  <c r="H27" s="1"/>
  <c r="I27" s="1"/>
  <c r="H25"/>
  <c r="I25" s="1"/>
  <c r="F7" l="1"/>
  <c r="G7" s="1"/>
  <c r="Q43" i="24" l="1"/>
  <c r="AF11"/>
  <c r="G8" s="1"/>
  <c r="AB11"/>
  <c r="AA11"/>
  <c r="Z11"/>
  <c r="S11"/>
  <c r="Q11"/>
  <c r="AF10"/>
  <c r="D2" s="1"/>
  <c r="AB10"/>
  <c r="AA10"/>
  <c r="Z10"/>
  <c r="S10"/>
  <c r="Q10"/>
  <c r="AF9"/>
  <c r="AB9"/>
  <c r="AA9"/>
  <c r="Z9"/>
  <c r="S9"/>
  <c r="Q9"/>
  <c r="AF8"/>
  <c r="AB8"/>
  <c r="AA8"/>
  <c r="Z8"/>
  <c r="S8"/>
  <c r="Q8"/>
  <c r="AF7"/>
  <c r="G6" s="1"/>
  <c r="AB7"/>
  <c r="AA7"/>
  <c r="Z7"/>
  <c r="S7"/>
  <c r="Q7"/>
  <c r="AF6"/>
  <c r="AB6"/>
  <c r="AA6"/>
  <c r="Z6"/>
  <c r="S6"/>
  <c r="Q6"/>
  <c r="AF5"/>
  <c r="E4" s="1"/>
  <c r="AB5"/>
  <c r="AA5"/>
  <c r="Z5"/>
  <c r="AC5" s="1"/>
  <c r="S5"/>
  <c r="Q5"/>
  <c r="AF4"/>
  <c r="G2" s="1"/>
  <c r="AB4"/>
  <c r="AA4"/>
  <c r="Z4"/>
  <c r="S4"/>
  <c r="Q4"/>
  <c r="F4"/>
  <c r="AF3"/>
  <c r="F6" s="1"/>
  <c r="AB3"/>
  <c r="AA3"/>
  <c r="Z3"/>
  <c r="S3"/>
  <c r="Q3"/>
  <c r="AF2"/>
  <c r="G4" s="1"/>
  <c r="AB2"/>
  <c r="AA2"/>
  <c r="Z2"/>
  <c r="S2"/>
  <c r="Q2"/>
  <c r="F2"/>
  <c r="E2"/>
  <c r="AF46"/>
  <c r="AB46"/>
  <c r="AA46"/>
  <c r="Z46"/>
  <c r="S46"/>
  <c r="Q46"/>
  <c r="AF45"/>
  <c r="D41" s="1"/>
  <c r="AB45"/>
  <c r="AA45"/>
  <c r="Z45"/>
  <c r="S45"/>
  <c r="Q45"/>
  <c r="F45"/>
  <c r="AF44"/>
  <c r="F43" s="1"/>
  <c r="AB44"/>
  <c r="AA44"/>
  <c r="Z44"/>
  <c r="S44"/>
  <c r="Q44"/>
  <c r="AF43"/>
  <c r="E41" s="1"/>
  <c r="AB43"/>
  <c r="AA43"/>
  <c r="Z43"/>
  <c r="S43"/>
  <c r="AF42"/>
  <c r="E43" s="1"/>
  <c r="AB42"/>
  <c r="AA42"/>
  <c r="Z42"/>
  <c r="S42"/>
  <c r="Q42"/>
  <c r="AF41"/>
  <c r="AB41"/>
  <c r="AA41"/>
  <c r="Z41"/>
  <c r="S41"/>
  <c r="Q41"/>
  <c r="F41"/>
  <c r="AF34"/>
  <c r="AB34"/>
  <c r="AA34"/>
  <c r="Z34"/>
  <c r="S34"/>
  <c r="Q34"/>
  <c r="AF33"/>
  <c r="D29" s="1"/>
  <c r="AB33"/>
  <c r="AA33"/>
  <c r="Z33"/>
  <c r="AC33" s="1"/>
  <c r="S33"/>
  <c r="Q33"/>
  <c r="F33"/>
  <c r="AF32"/>
  <c r="AB32"/>
  <c r="AA32"/>
  <c r="Z32"/>
  <c r="S32"/>
  <c r="Q32"/>
  <c r="AF31"/>
  <c r="AB31"/>
  <c r="AA31"/>
  <c r="Z31"/>
  <c r="AC31" s="1"/>
  <c r="S31"/>
  <c r="Q31"/>
  <c r="F31"/>
  <c r="AF30"/>
  <c r="E31" s="1"/>
  <c r="AB30"/>
  <c r="AA30"/>
  <c r="Z30"/>
  <c r="AC30" s="1"/>
  <c r="S30"/>
  <c r="Q30"/>
  <c r="AF29"/>
  <c r="AB29"/>
  <c r="AA29"/>
  <c r="Z29"/>
  <c r="S29"/>
  <c r="Q29"/>
  <c r="F29"/>
  <c r="E29"/>
  <c r="AF25"/>
  <c r="AB25"/>
  <c r="AA25"/>
  <c r="Z25"/>
  <c r="S25"/>
  <c r="Q25"/>
  <c r="AF24"/>
  <c r="AB24"/>
  <c r="AA24"/>
  <c r="Z24"/>
  <c r="AC24" s="1"/>
  <c r="S24"/>
  <c r="Q24"/>
  <c r="AF23"/>
  <c r="F18" s="1"/>
  <c r="AB23"/>
  <c r="AA23"/>
  <c r="Z23"/>
  <c r="S23"/>
  <c r="Q23"/>
  <c r="AF22"/>
  <c r="E16" s="1"/>
  <c r="AB22"/>
  <c r="AA22"/>
  <c r="Z22"/>
  <c r="AC22" s="1"/>
  <c r="S22"/>
  <c r="Q22"/>
  <c r="G22"/>
  <c r="AF21"/>
  <c r="AB21"/>
  <c r="AA21"/>
  <c r="Z21"/>
  <c r="S21"/>
  <c r="Q21"/>
  <c r="AF20"/>
  <c r="AB20"/>
  <c r="AA20"/>
  <c r="Z20"/>
  <c r="S20"/>
  <c r="Q20"/>
  <c r="G20"/>
  <c r="AF19"/>
  <c r="AB19"/>
  <c r="AA19"/>
  <c r="Z19"/>
  <c r="AC19" s="1"/>
  <c r="S19"/>
  <c r="Q19"/>
  <c r="AF18"/>
  <c r="G16" s="1"/>
  <c r="AB18"/>
  <c r="AA18"/>
  <c r="Z18"/>
  <c r="S18"/>
  <c r="Q18"/>
  <c r="E18"/>
  <c r="AF17"/>
  <c r="F20" s="1"/>
  <c r="AB17"/>
  <c r="AA17"/>
  <c r="Z17"/>
  <c r="S17"/>
  <c r="Q17"/>
  <c r="AF16"/>
  <c r="G18" s="1"/>
  <c r="AB16"/>
  <c r="AA16"/>
  <c r="Z16"/>
  <c r="S16"/>
  <c r="Q16"/>
  <c r="F16"/>
  <c r="D16"/>
  <c r="AF43" i="23"/>
  <c r="AB43"/>
  <c r="AA43"/>
  <c r="Z43"/>
  <c r="S43"/>
  <c r="Q43"/>
  <c r="AF42"/>
  <c r="AB42"/>
  <c r="AA42"/>
  <c r="Z42"/>
  <c r="S42"/>
  <c r="Q42"/>
  <c r="F42"/>
  <c r="AF41"/>
  <c r="AB41"/>
  <c r="AA41"/>
  <c r="Z41"/>
  <c r="S41"/>
  <c r="Q41"/>
  <c r="AF40"/>
  <c r="E38" s="1"/>
  <c r="AB40"/>
  <c r="AA40"/>
  <c r="Z40"/>
  <c r="S40"/>
  <c r="Q40"/>
  <c r="F40"/>
  <c r="AF39"/>
  <c r="E40" s="1"/>
  <c r="AB39"/>
  <c r="AA39"/>
  <c r="Z39"/>
  <c r="S39"/>
  <c r="Q39"/>
  <c r="AF38"/>
  <c r="F38" s="1"/>
  <c r="AB38"/>
  <c r="AA38"/>
  <c r="Z38"/>
  <c r="S38"/>
  <c r="Q38"/>
  <c r="D38"/>
  <c r="AF31"/>
  <c r="AB31"/>
  <c r="AA31"/>
  <c r="Z31"/>
  <c r="AC31" s="1"/>
  <c r="S31"/>
  <c r="Q31"/>
  <c r="AF30"/>
  <c r="AB30"/>
  <c r="AA30"/>
  <c r="Z30"/>
  <c r="S30"/>
  <c r="Q30"/>
  <c r="F30"/>
  <c r="AF29"/>
  <c r="AB29"/>
  <c r="AA29"/>
  <c r="Z29"/>
  <c r="S29"/>
  <c r="Q29"/>
  <c r="AF28"/>
  <c r="E26" s="1"/>
  <c r="AB28"/>
  <c r="AA28"/>
  <c r="Z28"/>
  <c r="S28"/>
  <c r="Q28"/>
  <c r="F28"/>
  <c r="AF27"/>
  <c r="E28" s="1"/>
  <c r="AB27"/>
  <c r="AA27"/>
  <c r="Z27"/>
  <c r="S27"/>
  <c r="Q27"/>
  <c r="AF26"/>
  <c r="F26" s="1"/>
  <c r="AB26"/>
  <c r="AA26"/>
  <c r="Z26"/>
  <c r="AC26" s="1"/>
  <c r="S26"/>
  <c r="Q26"/>
  <c r="D26"/>
  <c r="AF22"/>
  <c r="AB22"/>
  <c r="AA22"/>
  <c r="Z22"/>
  <c r="AC22" s="1"/>
  <c r="S22"/>
  <c r="Q22"/>
  <c r="AF21"/>
  <c r="AB21"/>
  <c r="AA21"/>
  <c r="Z21"/>
  <c r="S21"/>
  <c r="Q21"/>
  <c r="AF20"/>
  <c r="AB20"/>
  <c r="AA20"/>
  <c r="Z20"/>
  <c r="AC20" s="1"/>
  <c r="S20"/>
  <c r="Q20"/>
  <c r="AF19"/>
  <c r="E13" s="1"/>
  <c r="AB19"/>
  <c r="AA19"/>
  <c r="Z19"/>
  <c r="S19"/>
  <c r="Q19"/>
  <c r="G19"/>
  <c r="AF18"/>
  <c r="AB18"/>
  <c r="AA18"/>
  <c r="Z18"/>
  <c r="S18"/>
  <c r="Q18"/>
  <c r="AF17"/>
  <c r="F13" s="1"/>
  <c r="AB17"/>
  <c r="AA17"/>
  <c r="Z17"/>
  <c r="AC17" s="1"/>
  <c r="S17"/>
  <c r="Q17"/>
  <c r="G17"/>
  <c r="AF16"/>
  <c r="AB16"/>
  <c r="AA16"/>
  <c r="Z16"/>
  <c r="S16"/>
  <c r="Q16"/>
  <c r="AF15"/>
  <c r="AB15"/>
  <c r="AA15"/>
  <c r="Z15"/>
  <c r="AC15" s="1"/>
  <c r="S15"/>
  <c r="Q15"/>
  <c r="F15"/>
  <c r="E15"/>
  <c r="AF14"/>
  <c r="F17" s="1"/>
  <c r="AB14"/>
  <c r="AA14"/>
  <c r="Z14"/>
  <c r="AC14" s="1"/>
  <c r="S14"/>
  <c r="Q14"/>
  <c r="AF13"/>
  <c r="G15" s="1"/>
  <c r="AB13"/>
  <c r="AA13"/>
  <c r="Z13"/>
  <c r="S13"/>
  <c r="Q13"/>
  <c r="G13"/>
  <c r="D13"/>
  <c r="AF7"/>
  <c r="F6" s="1"/>
  <c r="AB7"/>
  <c r="AA7"/>
  <c r="Z7"/>
  <c r="AC7" s="1"/>
  <c r="S7"/>
  <c r="Q7"/>
  <c r="AF6"/>
  <c r="D2" s="1"/>
  <c r="AB6"/>
  <c r="AA6"/>
  <c r="Z6"/>
  <c r="S6"/>
  <c r="Q6"/>
  <c r="AF5"/>
  <c r="AB5"/>
  <c r="AA5"/>
  <c r="Z5"/>
  <c r="S5"/>
  <c r="Q5"/>
  <c r="AF4"/>
  <c r="E2" s="1"/>
  <c r="AB4"/>
  <c r="AA4"/>
  <c r="Z4"/>
  <c r="S4"/>
  <c r="Q4"/>
  <c r="F4"/>
  <c r="AF3"/>
  <c r="E4" s="1"/>
  <c r="AB3"/>
  <c r="AA3"/>
  <c r="Z3"/>
  <c r="S3"/>
  <c r="Q3"/>
  <c r="AF2"/>
  <c r="F2" s="1"/>
  <c r="AB2"/>
  <c r="AA2"/>
  <c r="Z2"/>
  <c r="AC2" s="1"/>
  <c r="S2"/>
  <c r="Q2"/>
  <c r="AC4" l="1"/>
  <c r="AE4" s="1"/>
  <c r="AC39"/>
  <c r="AC42"/>
  <c r="AC16" i="24"/>
  <c r="AC21"/>
  <c r="AE21" s="1"/>
  <c r="AC43"/>
  <c r="AC2"/>
  <c r="AC29" i="23"/>
  <c r="AC41"/>
  <c r="AD41" s="1"/>
  <c r="F41" s="1"/>
  <c r="D45" s="1"/>
  <c r="AC41" i="24"/>
  <c r="AC45"/>
  <c r="AC6"/>
  <c r="AC8"/>
  <c r="AE8" s="1"/>
  <c r="AC10"/>
  <c r="AC3" i="23"/>
  <c r="AC6"/>
  <c r="AC13"/>
  <c r="AD13" s="1"/>
  <c r="G16" s="1"/>
  <c r="D22" s="1"/>
  <c r="AC16"/>
  <c r="AC19"/>
  <c r="AE19" s="1"/>
  <c r="AC21"/>
  <c r="AC28"/>
  <c r="AE28" s="1"/>
  <c r="AC38"/>
  <c r="AC43"/>
  <c r="AD43" s="1"/>
  <c r="F43" s="1"/>
  <c r="E45" s="1"/>
  <c r="AC17" i="24"/>
  <c r="AC18"/>
  <c r="AE18" s="1"/>
  <c r="AC23"/>
  <c r="AD23" s="1"/>
  <c r="F19" s="1"/>
  <c r="D23" s="1"/>
  <c r="AC25"/>
  <c r="AD25" s="1"/>
  <c r="G23" s="1"/>
  <c r="F25" s="1"/>
  <c r="AC32"/>
  <c r="AC42"/>
  <c r="AE42" s="1"/>
  <c r="AC44"/>
  <c r="AD44" s="1"/>
  <c r="F44" s="1"/>
  <c r="D48" s="1"/>
  <c r="AC7"/>
  <c r="AD7" s="1"/>
  <c r="G7" s="1"/>
  <c r="E11" s="1"/>
  <c r="AC5" i="23"/>
  <c r="AC18"/>
  <c r="AE18" s="1"/>
  <c r="AC27"/>
  <c r="AC30"/>
  <c r="AE30" s="1"/>
  <c r="AC40"/>
  <c r="AC20" i="24"/>
  <c r="AE20" s="1"/>
  <c r="AC29"/>
  <c r="AE29" s="1"/>
  <c r="AC34"/>
  <c r="AD34" s="1"/>
  <c r="F34" s="1"/>
  <c r="E36" s="1"/>
  <c r="AC46"/>
  <c r="AC3"/>
  <c r="AD3" s="1"/>
  <c r="F7" s="1"/>
  <c r="E9" s="1"/>
  <c r="AC4"/>
  <c r="AE4" s="1"/>
  <c r="AC9"/>
  <c r="AD9" s="1"/>
  <c r="F5" s="1"/>
  <c r="D9" s="1"/>
  <c r="AC11"/>
  <c r="AE2"/>
  <c r="AD2"/>
  <c r="G5" s="1"/>
  <c r="D11" s="1"/>
  <c r="AD4"/>
  <c r="G3" s="1"/>
  <c r="C11" s="1"/>
  <c r="AE5"/>
  <c r="AD5"/>
  <c r="E5" s="1"/>
  <c r="D7" s="1"/>
  <c r="AE6"/>
  <c r="AD6"/>
  <c r="F3" s="1"/>
  <c r="C9" s="1"/>
  <c r="AE7"/>
  <c r="AE9"/>
  <c r="AE10"/>
  <c r="AD10"/>
  <c r="D3" s="1"/>
  <c r="AE11"/>
  <c r="AD11"/>
  <c r="G9" s="1"/>
  <c r="F11" s="1"/>
  <c r="AE16"/>
  <c r="AD16"/>
  <c r="G19" s="1"/>
  <c r="D25" s="1"/>
  <c r="AE17"/>
  <c r="AD17"/>
  <c r="F21" s="1"/>
  <c r="E23" s="1"/>
  <c r="AE19"/>
  <c r="AD19"/>
  <c r="E19" s="1"/>
  <c r="D21" s="1"/>
  <c r="AD21"/>
  <c r="G21" s="1"/>
  <c r="E25" s="1"/>
  <c r="AE22"/>
  <c r="AD22"/>
  <c r="E17" s="1"/>
  <c r="C21" s="1"/>
  <c r="AE23"/>
  <c r="AE24"/>
  <c r="AD24"/>
  <c r="D17" s="1"/>
  <c r="AE25"/>
  <c r="AD29"/>
  <c r="F30" s="1"/>
  <c r="C36" s="1"/>
  <c r="AE30"/>
  <c r="AD30"/>
  <c r="E32" s="1"/>
  <c r="D34" s="1"/>
  <c r="AE31"/>
  <c r="AD31"/>
  <c r="E30" s="1"/>
  <c r="C34" s="1"/>
  <c r="AE32"/>
  <c r="AD32"/>
  <c r="F32" s="1"/>
  <c r="D36" s="1"/>
  <c r="AE33"/>
  <c r="AD33"/>
  <c r="D30" s="1"/>
  <c r="AE34"/>
  <c r="AE41"/>
  <c r="AD41"/>
  <c r="F42" s="1"/>
  <c r="C48" s="1"/>
  <c r="AE43"/>
  <c r="AD43"/>
  <c r="E42" s="1"/>
  <c r="C46" s="1"/>
  <c r="AE45"/>
  <c r="AD45"/>
  <c r="D42" s="1"/>
  <c r="AE46"/>
  <c r="AD46"/>
  <c r="F46" s="1"/>
  <c r="E48" s="1"/>
  <c r="AE38" i="23"/>
  <c r="AD38"/>
  <c r="F39" s="1"/>
  <c r="C45" s="1"/>
  <c r="AE39"/>
  <c r="AD39"/>
  <c r="E41" s="1"/>
  <c r="D43" s="1"/>
  <c r="AE40"/>
  <c r="AD40"/>
  <c r="E39" s="1"/>
  <c r="C43" s="1"/>
  <c r="AE41"/>
  <c r="AE42"/>
  <c r="AD42"/>
  <c r="D39" s="1"/>
  <c r="AE43"/>
  <c r="AE26"/>
  <c r="AD26"/>
  <c r="F27" s="1"/>
  <c r="C33" s="1"/>
  <c r="AE27"/>
  <c r="AD27"/>
  <c r="E29" s="1"/>
  <c r="D31" s="1"/>
  <c r="AE29"/>
  <c r="AD29"/>
  <c r="F29" s="1"/>
  <c r="D33" s="1"/>
  <c r="AD30"/>
  <c r="D27" s="1"/>
  <c r="AE31"/>
  <c r="AD31"/>
  <c r="F31" s="1"/>
  <c r="E33" s="1"/>
  <c r="AE13"/>
  <c r="AE14"/>
  <c r="AD14"/>
  <c r="F18" s="1"/>
  <c r="E20" s="1"/>
  <c r="AE15"/>
  <c r="AD15"/>
  <c r="G14" s="1"/>
  <c r="C22" s="1"/>
  <c r="AE16"/>
  <c r="AD16"/>
  <c r="E16" s="1"/>
  <c r="D18" s="1"/>
  <c r="AE17"/>
  <c r="AD17"/>
  <c r="F14" s="1"/>
  <c r="C20" s="1"/>
  <c r="AD19"/>
  <c r="E14" s="1"/>
  <c r="C18" s="1"/>
  <c r="AE20"/>
  <c r="AD20"/>
  <c r="F16" s="1"/>
  <c r="D20" s="1"/>
  <c r="AE21"/>
  <c r="AD21"/>
  <c r="D14" s="1"/>
  <c r="AE22"/>
  <c r="AD22"/>
  <c r="G20" s="1"/>
  <c r="F22" s="1"/>
  <c r="AE2"/>
  <c r="AD2"/>
  <c r="F3" s="1"/>
  <c r="C9" s="1"/>
  <c r="AE3"/>
  <c r="AD3"/>
  <c r="E5" s="1"/>
  <c r="D7" s="1"/>
  <c r="AD4"/>
  <c r="E3" s="1"/>
  <c r="C7" s="1"/>
  <c r="AE5"/>
  <c r="AD5"/>
  <c r="F5" s="1"/>
  <c r="D9" s="1"/>
  <c r="AE6"/>
  <c r="AD6"/>
  <c r="D3" s="1"/>
  <c r="AE7"/>
  <c r="AD7"/>
  <c r="F7" s="1"/>
  <c r="E9" s="1"/>
  <c r="H17" l="1"/>
  <c r="I17" s="1"/>
  <c r="AD18"/>
  <c r="G18" s="1"/>
  <c r="E22" s="1"/>
  <c r="AD8" i="24"/>
  <c r="E3" s="1"/>
  <c r="C7" s="1"/>
  <c r="AD28" i="23"/>
  <c r="E27" s="1"/>
  <c r="C31" s="1"/>
  <c r="G30" s="1"/>
  <c r="H30" s="1"/>
  <c r="H20" i="24"/>
  <c r="I20" s="1"/>
  <c r="AD20"/>
  <c r="F17" s="1"/>
  <c r="C23" s="1"/>
  <c r="AD18"/>
  <c r="G17" s="1"/>
  <c r="C25" s="1"/>
  <c r="H24" s="1"/>
  <c r="I24" s="1"/>
  <c r="AE3"/>
  <c r="AE44"/>
  <c r="AD42"/>
  <c r="E44" s="1"/>
  <c r="D46" s="1"/>
  <c r="G45" s="1"/>
  <c r="H45" s="1"/>
  <c r="H6"/>
  <c r="I6" s="1"/>
  <c r="C5"/>
  <c r="H4" s="1"/>
  <c r="I4" s="1"/>
  <c r="H8"/>
  <c r="I8" s="1"/>
  <c r="H10"/>
  <c r="I10" s="1"/>
  <c r="C44"/>
  <c r="G41"/>
  <c r="H41" s="1"/>
  <c r="C32"/>
  <c r="G31" s="1"/>
  <c r="H31" s="1"/>
  <c r="G29"/>
  <c r="H29" s="1"/>
  <c r="C19"/>
  <c r="H18" s="1"/>
  <c r="I18" s="1"/>
  <c r="G47"/>
  <c r="H47" s="1"/>
  <c r="G33"/>
  <c r="H33" s="1"/>
  <c r="G35"/>
  <c r="H35" s="1"/>
  <c r="H22"/>
  <c r="I22" s="1"/>
  <c r="C41" i="23"/>
  <c r="G40" s="1"/>
  <c r="H40" s="1"/>
  <c r="G38"/>
  <c r="H38" s="1"/>
  <c r="G42"/>
  <c r="H42" s="1"/>
  <c r="G44"/>
  <c r="H44" s="1"/>
  <c r="C29"/>
  <c r="G28" s="1"/>
  <c r="H28" s="1"/>
  <c r="G26"/>
  <c r="H26" s="1"/>
  <c r="G32"/>
  <c r="H32" s="1"/>
  <c r="C16"/>
  <c r="H15" s="1"/>
  <c r="I15" s="1"/>
  <c r="H13"/>
  <c r="I13" s="1"/>
  <c r="H19"/>
  <c r="I19" s="1"/>
  <c r="H21"/>
  <c r="I21" s="1"/>
  <c r="C5"/>
  <c r="G4" s="1"/>
  <c r="H4" s="1"/>
  <c r="G2"/>
  <c r="H2" s="1"/>
  <c r="G6"/>
  <c r="H6" s="1"/>
  <c r="G8"/>
  <c r="H8" s="1"/>
  <c r="H16" i="24" l="1"/>
  <c r="I16" s="1"/>
  <c r="H2"/>
  <c r="I2" s="1"/>
  <c r="G43"/>
  <c r="H43" s="1"/>
  <c r="R15" i="21" l="1"/>
  <c r="M19" i="20" s="1"/>
  <c r="C64"/>
  <c r="C61"/>
  <c r="C56"/>
  <c r="C53"/>
  <c r="C48"/>
  <c r="C45"/>
  <c r="C40"/>
  <c r="C37"/>
  <c r="C32"/>
  <c r="C29"/>
  <c r="C24"/>
  <c r="C21"/>
  <c r="C16"/>
  <c r="C13"/>
  <c r="C8"/>
  <c r="C5"/>
  <c r="E9" i="21"/>
  <c r="C9"/>
  <c r="E8"/>
  <c r="C8"/>
  <c r="E7"/>
  <c r="C7"/>
  <c r="E6"/>
  <c r="C6"/>
  <c r="E5"/>
  <c r="C5"/>
  <c r="E4"/>
  <c r="C4"/>
  <c r="E3"/>
  <c r="C3"/>
  <c r="E2"/>
  <c r="C2"/>
  <c r="R33"/>
  <c r="N33"/>
  <c r="M33"/>
  <c r="L33"/>
  <c r="R32"/>
  <c r="N32"/>
  <c r="M32"/>
  <c r="L32"/>
  <c r="R31"/>
  <c r="N31"/>
  <c r="M31"/>
  <c r="L31"/>
  <c r="R30"/>
  <c r="N30"/>
  <c r="M30"/>
  <c r="L30"/>
  <c r="R29"/>
  <c r="N29"/>
  <c r="M29"/>
  <c r="L29"/>
  <c r="R28"/>
  <c r="AB28" i="20" s="1"/>
  <c r="N28" i="21"/>
  <c r="M28"/>
  <c r="L28"/>
  <c r="R27"/>
  <c r="R35" i="20" s="1"/>
  <c r="N27" i="21"/>
  <c r="M27"/>
  <c r="L27"/>
  <c r="R26"/>
  <c r="R34" i="20" s="1"/>
  <c r="N26" i="21"/>
  <c r="M26"/>
  <c r="L26"/>
  <c r="R25"/>
  <c r="N25"/>
  <c r="M25"/>
  <c r="L25"/>
  <c r="R24"/>
  <c r="N24"/>
  <c r="M24"/>
  <c r="L24"/>
  <c r="R23"/>
  <c r="N23"/>
  <c r="M23"/>
  <c r="L23"/>
  <c r="R22"/>
  <c r="N22"/>
  <c r="M22"/>
  <c r="L22"/>
  <c r="R21"/>
  <c r="AB55" i="20" s="1"/>
  <c r="N21" i="21"/>
  <c r="M21"/>
  <c r="L21"/>
  <c r="R20"/>
  <c r="AB54" i="20" s="1"/>
  <c r="N20" i="21"/>
  <c r="M20"/>
  <c r="L20"/>
  <c r="R19"/>
  <c r="AG12" i="20" s="1"/>
  <c r="N19" i="21"/>
  <c r="M19"/>
  <c r="L19"/>
  <c r="R18"/>
  <c r="AG11" i="20" s="1"/>
  <c r="N18" i="21"/>
  <c r="M18"/>
  <c r="L18"/>
  <c r="R17"/>
  <c r="M51" i="20" s="1"/>
  <c r="N17" i="21"/>
  <c r="M17"/>
  <c r="L17"/>
  <c r="R16"/>
  <c r="M50" i="20" s="1"/>
  <c r="N16" i="21"/>
  <c r="M16"/>
  <c r="L16"/>
  <c r="N15"/>
  <c r="M15"/>
  <c r="L15"/>
  <c r="R14"/>
  <c r="M18" i="20" s="1"/>
  <c r="N14" i="21"/>
  <c r="M14"/>
  <c r="L14"/>
  <c r="R13"/>
  <c r="AB16" i="20" s="1"/>
  <c r="N13" i="21"/>
  <c r="M13"/>
  <c r="L13"/>
  <c r="R12"/>
  <c r="AB15" i="20" s="1"/>
  <c r="N12" i="21"/>
  <c r="M12"/>
  <c r="L12"/>
  <c r="R11"/>
  <c r="AB8" i="20" s="1"/>
  <c r="N11" i="21"/>
  <c r="M11"/>
  <c r="L11"/>
  <c r="R10"/>
  <c r="AB7" i="20" s="1"/>
  <c r="N10" i="21"/>
  <c r="M10"/>
  <c r="L10"/>
  <c r="R9"/>
  <c r="H59" i="20" s="1"/>
  <c r="N9" i="21"/>
  <c r="M9"/>
  <c r="L9"/>
  <c r="R8"/>
  <c r="H58" i="20" s="1"/>
  <c r="N8" i="21"/>
  <c r="M8"/>
  <c r="L8"/>
  <c r="R7"/>
  <c r="H43" i="20" s="1"/>
  <c r="N7" i="21"/>
  <c r="M7"/>
  <c r="L7"/>
  <c r="R6"/>
  <c r="N6"/>
  <c r="M6"/>
  <c r="L6"/>
  <c r="R5"/>
  <c r="H27" i="20" s="1"/>
  <c r="N5" i="21"/>
  <c r="M5"/>
  <c r="L5"/>
  <c r="R4"/>
  <c r="H26" i="20" s="1"/>
  <c r="N4" i="21"/>
  <c r="M4"/>
  <c r="L4"/>
  <c r="R3"/>
  <c r="H11" i="20" s="1"/>
  <c r="N3" i="21"/>
  <c r="M3"/>
  <c r="L3"/>
  <c r="R2"/>
  <c r="H10" i="20" s="1"/>
  <c r="N2" i="21"/>
  <c r="M2"/>
  <c r="L2"/>
  <c r="H42" i="20"/>
  <c r="AB29"/>
  <c r="S81" i="10"/>
  <c r="O81"/>
  <c r="N81"/>
  <c r="M81"/>
  <c r="R33" i="17"/>
  <c r="N33"/>
  <c r="M33"/>
  <c r="L33"/>
  <c r="R32"/>
  <c r="N32"/>
  <c r="M32"/>
  <c r="L32"/>
  <c r="R31"/>
  <c r="N31"/>
  <c r="M31"/>
  <c r="L31"/>
  <c r="R30"/>
  <c r="N30"/>
  <c r="M30"/>
  <c r="L30"/>
  <c r="R29"/>
  <c r="AB29" i="16" s="1"/>
  <c r="N29" i="17"/>
  <c r="M29"/>
  <c r="L29"/>
  <c r="R28"/>
  <c r="AB28" i="16" s="1"/>
  <c r="N28" i="17"/>
  <c r="M28"/>
  <c r="L28"/>
  <c r="R27"/>
  <c r="R35" i="16" s="1"/>
  <c r="N27" i="17"/>
  <c r="M27"/>
  <c r="L27"/>
  <c r="R26"/>
  <c r="R34" i="16" s="1"/>
  <c r="N26" i="17"/>
  <c r="M26"/>
  <c r="L26"/>
  <c r="R25"/>
  <c r="N25"/>
  <c r="M25"/>
  <c r="L25"/>
  <c r="R24"/>
  <c r="N24"/>
  <c r="M24"/>
  <c r="L24"/>
  <c r="R23"/>
  <c r="N23"/>
  <c r="M23"/>
  <c r="L23"/>
  <c r="R22"/>
  <c r="N22"/>
  <c r="M22"/>
  <c r="L22"/>
  <c r="R21"/>
  <c r="AB55" i="16" s="1"/>
  <c r="N21" i="17"/>
  <c r="M21"/>
  <c r="L21"/>
  <c r="R20"/>
  <c r="AB54" i="16" s="1"/>
  <c r="N20" i="17"/>
  <c r="M20"/>
  <c r="L20"/>
  <c r="R19"/>
  <c r="AG12" i="16" s="1"/>
  <c r="N19" i="17"/>
  <c r="M19"/>
  <c r="L19"/>
  <c r="R18"/>
  <c r="AG11" i="16" s="1"/>
  <c r="N18" i="17"/>
  <c r="M18"/>
  <c r="L18"/>
  <c r="R17"/>
  <c r="M51" i="16" s="1"/>
  <c r="N17" i="17"/>
  <c r="M17"/>
  <c r="L17"/>
  <c r="R16"/>
  <c r="M50" i="16" s="1"/>
  <c r="N16" i="17"/>
  <c r="M16"/>
  <c r="L16"/>
  <c r="R15"/>
  <c r="M19" i="16" s="1"/>
  <c r="N15" i="17"/>
  <c r="M15"/>
  <c r="L15"/>
  <c r="R14"/>
  <c r="M18" i="16" s="1"/>
  <c r="N14" i="17"/>
  <c r="M14"/>
  <c r="L14"/>
  <c r="R13"/>
  <c r="AB16" i="16" s="1"/>
  <c r="N13" i="17"/>
  <c r="M13"/>
  <c r="L13"/>
  <c r="R12"/>
  <c r="AB15" i="16" s="1"/>
  <c r="N12" i="17"/>
  <c r="M12"/>
  <c r="L12"/>
  <c r="R11"/>
  <c r="AB8" i="16" s="1"/>
  <c r="N11" i="17"/>
  <c r="M11"/>
  <c r="L11"/>
  <c r="R10"/>
  <c r="AB7" i="16" s="1"/>
  <c r="N10" i="17"/>
  <c r="M10"/>
  <c r="L10"/>
  <c r="R9"/>
  <c r="H59" i="16" s="1"/>
  <c r="N9" i="17"/>
  <c r="M9"/>
  <c r="L9"/>
  <c r="R8"/>
  <c r="H58" i="16" s="1"/>
  <c r="N8" i="17"/>
  <c r="M8"/>
  <c r="L8"/>
  <c r="R7"/>
  <c r="H43" i="16" s="1"/>
  <c r="N7" i="17"/>
  <c r="M7"/>
  <c r="L7"/>
  <c r="R6"/>
  <c r="H42" i="16" s="1"/>
  <c r="N6" i="17"/>
  <c r="M6"/>
  <c r="L6"/>
  <c r="R5"/>
  <c r="H27" i="16" s="1"/>
  <c r="N5" i="17"/>
  <c r="M5"/>
  <c r="L5"/>
  <c r="R4"/>
  <c r="H26" i="16" s="1"/>
  <c r="N4" i="17"/>
  <c r="M4"/>
  <c r="L4"/>
  <c r="R3"/>
  <c r="H11" i="16" s="1"/>
  <c r="N3" i="17"/>
  <c r="M3"/>
  <c r="L3"/>
  <c r="R2"/>
  <c r="H10" i="16" s="1"/>
  <c r="N2" i="17"/>
  <c r="M2"/>
  <c r="L2"/>
  <c r="C64" i="16"/>
  <c r="E9" i="17" s="1"/>
  <c r="C61" i="16"/>
  <c r="C9" i="17" s="1"/>
  <c r="C56" i="16"/>
  <c r="E8" i="17" s="1"/>
  <c r="C53" i="16"/>
  <c r="C8" i="17" s="1"/>
  <c r="C48" i="16"/>
  <c r="E7" i="17" s="1"/>
  <c r="C45" i="16"/>
  <c r="C7" i="17" s="1"/>
  <c r="C40" i="16"/>
  <c r="E6" i="17" s="1"/>
  <c r="C37" i="16"/>
  <c r="C6" i="17" s="1"/>
  <c r="C32" i="16"/>
  <c r="E5" i="17" s="1"/>
  <c r="C29" i="16"/>
  <c r="C5" i="17" s="1"/>
  <c r="C24" i="16"/>
  <c r="E4" i="17" s="1"/>
  <c r="C21" i="16"/>
  <c r="C4" i="17" s="1"/>
  <c r="C16" i="16"/>
  <c r="E3" i="17" s="1"/>
  <c r="C13" i="16"/>
  <c r="C3" i="17" s="1"/>
  <c r="C8" i="16"/>
  <c r="E2" i="17" s="1"/>
  <c r="C5" i="16"/>
  <c r="C2" i="17" s="1"/>
  <c r="S80" i="10"/>
  <c r="O80"/>
  <c r="N80"/>
  <c r="M80"/>
  <c r="S79"/>
  <c r="BF26" i="1" s="1"/>
  <c r="O79" i="10"/>
  <c r="N79"/>
  <c r="M79"/>
  <c r="S78"/>
  <c r="BF25" i="1" s="1"/>
  <c r="O78" i="10"/>
  <c r="N78"/>
  <c r="M78"/>
  <c r="S77"/>
  <c r="O77"/>
  <c r="N77"/>
  <c r="M77"/>
  <c r="S76"/>
  <c r="O76"/>
  <c r="N76"/>
  <c r="M76"/>
  <c r="S75"/>
  <c r="BF11" i="1" s="1"/>
  <c r="O75" i="10"/>
  <c r="N75"/>
  <c r="M75"/>
  <c r="S74"/>
  <c r="BF10" i="1" s="1"/>
  <c r="O74" i="10"/>
  <c r="N74"/>
  <c r="M74"/>
  <c r="S73"/>
  <c r="BA15" i="1" s="1"/>
  <c r="O73" i="10"/>
  <c r="N73"/>
  <c r="M73"/>
  <c r="S72"/>
  <c r="BA14" i="1" s="1"/>
  <c r="O72" i="10"/>
  <c r="N72"/>
  <c r="M72"/>
  <c r="S71"/>
  <c r="BA7" i="1" s="1"/>
  <c r="O71" i="10"/>
  <c r="N71"/>
  <c r="M71"/>
  <c r="S70"/>
  <c r="BA6" i="1" s="1"/>
  <c r="O70" i="10"/>
  <c r="N70"/>
  <c r="M70"/>
  <c r="O69"/>
  <c r="N69"/>
  <c r="M69"/>
  <c r="O68"/>
  <c r="N68"/>
  <c r="M68"/>
  <c r="O67"/>
  <c r="N67"/>
  <c r="M67"/>
  <c r="O66"/>
  <c r="N66"/>
  <c r="M66"/>
  <c r="O65"/>
  <c r="N65"/>
  <c r="M65"/>
  <c r="O64"/>
  <c r="N64"/>
  <c r="M64"/>
  <c r="O63"/>
  <c r="N63"/>
  <c r="M63"/>
  <c r="O62"/>
  <c r="N62"/>
  <c r="M62"/>
  <c r="O61"/>
  <c r="N61"/>
  <c r="M61"/>
  <c r="O60"/>
  <c r="N60"/>
  <c r="M60"/>
  <c r="O59"/>
  <c r="N59"/>
  <c r="M59"/>
  <c r="O58"/>
  <c r="N58"/>
  <c r="M58"/>
  <c r="O57"/>
  <c r="N57"/>
  <c r="M57"/>
  <c r="O56"/>
  <c r="N56"/>
  <c r="M56"/>
  <c r="O55"/>
  <c r="N55"/>
  <c r="M55"/>
  <c r="O54"/>
  <c r="N54"/>
  <c r="M54"/>
  <c r="O53"/>
  <c r="N53"/>
  <c r="M53"/>
  <c r="O52"/>
  <c r="N52"/>
  <c r="M52"/>
  <c r="O51"/>
  <c r="N51"/>
  <c r="M51"/>
  <c r="O50"/>
  <c r="N50"/>
  <c r="M50"/>
  <c r="O49"/>
  <c r="N49"/>
  <c r="M49"/>
  <c r="O48"/>
  <c r="N48"/>
  <c r="M48"/>
  <c r="O47"/>
  <c r="N47"/>
  <c r="M47"/>
  <c r="O46"/>
  <c r="N46"/>
  <c r="M46"/>
  <c r="O45"/>
  <c r="N45"/>
  <c r="M45"/>
  <c r="O44"/>
  <c r="N44"/>
  <c r="M44"/>
  <c r="O43"/>
  <c r="N43"/>
  <c r="M43"/>
  <c r="O42"/>
  <c r="N42"/>
  <c r="M42"/>
  <c r="O41"/>
  <c r="N41"/>
  <c r="M41"/>
  <c r="O40"/>
  <c r="N40"/>
  <c r="M40"/>
  <c r="O39"/>
  <c r="N39"/>
  <c r="M39"/>
  <c r="O38"/>
  <c r="N38"/>
  <c r="M38"/>
  <c r="O37"/>
  <c r="N37"/>
  <c r="M37"/>
  <c r="O36"/>
  <c r="N36"/>
  <c r="M36"/>
  <c r="O35"/>
  <c r="N35"/>
  <c r="M35"/>
  <c r="O34"/>
  <c r="N34"/>
  <c r="M34"/>
  <c r="O33"/>
  <c r="N33"/>
  <c r="M33"/>
  <c r="O32"/>
  <c r="N32"/>
  <c r="M32"/>
  <c r="O31"/>
  <c r="N31"/>
  <c r="M31"/>
  <c r="O30"/>
  <c r="N30"/>
  <c r="M30"/>
  <c r="O29"/>
  <c r="N29"/>
  <c r="M29"/>
  <c r="O28"/>
  <c r="N28"/>
  <c r="M28"/>
  <c r="O27"/>
  <c r="N27"/>
  <c r="M27"/>
  <c r="O26"/>
  <c r="N26"/>
  <c r="M26"/>
  <c r="O25"/>
  <c r="N25"/>
  <c r="M25"/>
  <c r="O24"/>
  <c r="N24"/>
  <c r="M24"/>
  <c r="O23"/>
  <c r="N23"/>
  <c r="M23"/>
  <c r="O22"/>
  <c r="N22"/>
  <c r="M22"/>
  <c r="O21"/>
  <c r="N21"/>
  <c r="M21"/>
  <c r="O20"/>
  <c r="N20"/>
  <c r="M20"/>
  <c r="O19"/>
  <c r="N19"/>
  <c r="M19"/>
  <c r="O18"/>
  <c r="N18"/>
  <c r="M18"/>
  <c r="O17"/>
  <c r="N17"/>
  <c r="M17"/>
  <c r="O16"/>
  <c r="N16"/>
  <c r="M16"/>
  <c r="O15"/>
  <c r="N15"/>
  <c r="M15"/>
  <c r="O14"/>
  <c r="N14"/>
  <c r="M14"/>
  <c r="O13"/>
  <c r="N13"/>
  <c r="M13"/>
  <c r="O12"/>
  <c r="N12"/>
  <c r="M12"/>
  <c r="O11"/>
  <c r="N11"/>
  <c r="M11"/>
  <c r="O10"/>
  <c r="N10"/>
  <c r="M10"/>
  <c r="O9"/>
  <c r="N9"/>
  <c r="M9"/>
  <c r="O8"/>
  <c r="N8"/>
  <c r="M8"/>
  <c r="O7"/>
  <c r="N7"/>
  <c r="M7"/>
  <c r="O6"/>
  <c r="N6"/>
  <c r="M6"/>
  <c r="O5"/>
  <c r="N5"/>
  <c r="M5"/>
  <c r="O4"/>
  <c r="N4"/>
  <c r="M4"/>
  <c r="O3"/>
  <c r="N3"/>
  <c r="M3"/>
  <c r="O2"/>
  <c r="N2"/>
  <c r="M2"/>
  <c r="N33" i="11"/>
  <c r="M33"/>
  <c r="L33"/>
  <c r="N32"/>
  <c r="M32"/>
  <c r="L32"/>
  <c r="N31"/>
  <c r="M31"/>
  <c r="L31"/>
  <c r="N30"/>
  <c r="M30"/>
  <c r="L30"/>
  <c r="N29"/>
  <c r="M29"/>
  <c r="L29"/>
  <c r="N28"/>
  <c r="M28"/>
  <c r="L28"/>
  <c r="N27"/>
  <c r="M27"/>
  <c r="L27"/>
  <c r="N26"/>
  <c r="M26"/>
  <c r="L26"/>
  <c r="N25"/>
  <c r="M25"/>
  <c r="L25"/>
  <c r="N24"/>
  <c r="M24"/>
  <c r="L24"/>
  <c r="N23"/>
  <c r="M23"/>
  <c r="L23"/>
  <c r="N22"/>
  <c r="M22"/>
  <c r="L22"/>
  <c r="N21"/>
  <c r="M21"/>
  <c r="L21"/>
  <c r="N20"/>
  <c r="M20"/>
  <c r="L20"/>
  <c r="N19"/>
  <c r="M19"/>
  <c r="L19"/>
  <c r="N18"/>
  <c r="M18"/>
  <c r="L18"/>
  <c r="N17"/>
  <c r="M17"/>
  <c r="L17"/>
  <c r="N16"/>
  <c r="M16"/>
  <c r="L16"/>
  <c r="N15"/>
  <c r="M15"/>
  <c r="L15"/>
  <c r="N14"/>
  <c r="M14"/>
  <c r="L14"/>
  <c r="N13"/>
  <c r="M13"/>
  <c r="L13"/>
  <c r="N12"/>
  <c r="M12"/>
  <c r="L12"/>
  <c r="N11"/>
  <c r="M11"/>
  <c r="L11"/>
  <c r="N10"/>
  <c r="M10"/>
  <c r="L10"/>
  <c r="O10" s="1"/>
  <c r="N9"/>
  <c r="M9"/>
  <c r="L9"/>
  <c r="N8"/>
  <c r="M8"/>
  <c r="L8"/>
  <c r="N7"/>
  <c r="M7"/>
  <c r="L7"/>
  <c r="N6"/>
  <c r="M6"/>
  <c r="L6"/>
  <c r="O6" s="1"/>
  <c r="N5"/>
  <c r="M5"/>
  <c r="L5"/>
  <c r="N4"/>
  <c r="M4"/>
  <c r="L4"/>
  <c r="N3"/>
  <c r="M3"/>
  <c r="L3"/>
  <c r="N2"/>
  <c r="M2"/>
  <c r="L2"/>
  <c r="C64" i="12"/>
  <c r="E9" i="11" s="1"/>
  <c r="C61" i="12"/>
  <c r="C9" i="11" s="1"/>
  <c r="C56" i="12"/>
  <c r="E8" i="11" s="1"/>
  <c r="C53" i="12"/>
  <c r="C8" i="11" s="1"/>
  <c r="C48" i="12"/>
  <c r="E7" i="11" s="1"/>
  <c r="C45" i="12"/>
  <c r="C7" i="11" s="1"/>
  <c r="C40" i="12"/>
  <c r="E6" i="11" s="1"/>
  <c r="C37" i="12"/>
  <c r="C6" i="11" s="1"/>
  <c r="C32" i="12"/>
  <c r="E5" i="11" s="1"/>
  <c r="C29" i="12"/>
  <c r="C5" i="11" s="1"/>
  <c r="C24" i="12"/>
  <c r="E4" i="11" s="1"/>
  <c r="C21" i="12"/>
  <c r="C4" i="11" s="1"/>
  <c r="C16" i="12"/>
  <c r="E3" i="11" s="1"/>
  <c r="C13" i="12"/>
  <c r="C3" i="11" s="1"/>
  <c r="C8" i="12"/>
  <c r="E2" i="11" s="1"/>
  <c r="C5" i="12"/>
  <c r="C2" i="11" s="1"/>
  <c r="R33"/>
  <c r="R32"/>
  <c r="R31"/>
  <c r="R30"/>
  <c r="R29"/>
  <c r="AB29" i="12" s="1"/>
  <c r="R28" i="11"/>
  <c r="AB28" i="12" s="1"/>
  <c r="R27" i="11"/>
  <c r="R35" i="12" s="1"/>
  <c r="R26" i="11"/>
  <c r="R34" i="12" s="1"/>
  <c r="R25" i="11"/>
  <c r="R24"/>
  <c r="R23"/>
  <c r="R22"/>
  <c r="R21"/>
  <c r="AB55" i="12" s="1"/>
  <c r="R20" i="11"/>
  <c r="AB54" i="12" s="1"/>
  <c r="R19" i="11"/>
  <c r="AG12" i="12" s="1"/>
  <c r="R18" i="11"/>
  <c r="AG11" i="12" s="1"/>
  <c r="R17" i="11"/>
  <c r="M51" i="12" s="1"/>
  <c r="R16" i="11"/>
  <c r="M50" i="12" s="1"/>
  <c r="R15" i="11"/>
  <c r="M19" i="12" s="1"/>
  <c r="R14" i="11"/>
  <c r="M18" i="12" s="1"/>
  <c r="R13" i="11"/>
  <c r="AB16" i="12" s="1"/>
  <c r="R12" i="11"/>
  <c r="AB15" i="12" s="1"/>
  <c r="R11" i="11"/>
  <c r="AB8" i="12" s="1"/>
  <c r="R10" i="11"/>
  <c r="AB7" i="12" s="1"/>
  <c r="R9" i="11"/>
  <c r="H59" i="12" s="1"/>
  <c r="R8" i="11"/>
  <c r="H58" i="12" s="1"/>
  <c r="R7" i="11"/>
  <c r="H43" i="12" s="1"/>
  <c r="R6" i="11"/>
  <c r="H42" i="12" s="1"/>
  <c r="R5" i="11"/>
  <c r="H27" i="12" s="1"/>
  <c r="R4" i="11"/>
  <c r="H26" i="12" s="1"/>
  <c r="R3" i="11"/>
  <c r="H11" i="12" s="1"/>
  <c r="R2" i="11"/>
  <c r="H10" i="12" s="1"/>
  <c r="S69" i="10"/>
  <c r="S68"/>
  <c r="S67"/>
  <c r="S66"/>
  <c r="S65"/>
  <c r="AV54" i="1" s="1"/>
  <c r="S64" i="10"/>
  <c r="AV53" i="1" s="1"/>
  <c r="S63" i="10"/>
  <c r="W35" i="1" s="1"/>
  <c r="S62" i="10"/>
  <c r="W34" i="1" s="1"/>
  <c r="S61" i="10"/>
  <c r="S60"/>
  <c r="S59"/>
  <c r="S58"/>
  <c r="S57"/>
  <c r="S56"/>
  <c r="S55"/>
  <c r="S54"/>
  <c r="S53"/>
  <c r="AQ36" i="1" s="1"/>
  <c r="S52" i="10"/>
  <c r="AQ35" i="1" s="1"/>
  <c r="S51" i="10"/>
  <c r="BF54" i="1" s="1"/>
  <c r="S50" i="10"/>
  <c r="BF53" i="1" s="1"/>
  <c r="S49" i="10"/>
  <c r="AL58" i="1" s="1"/>
  <c r="S48" i="10"/>
  <c r="AL57" i="1" s="1"/>
  <c r="S47" i="10"/>
  <c r="AQ19" i="1" s="1"/>
  <c r="S46" i="10"/>
  <c r="AQ18" i="1" s="1"/>
  <c r="S45" i="10"/>
  <c r="R51" i="1" s="1"/>
  <c r="S44" i="10"/>
  <c r="R50" i="1" s="1"/>
  <c r="S43" i="10"/>
  <c r="R19" i="1" s="1"/>
  <c r="S42" i="10"/>
  <c r="R18" i="1" s="1"/>
  <c r="S41" i="10"/>
  <c r="AL27" i="1" s="1"/>
  <c r="S40" i="10"/>
  <c r="AL26" i="1" s="1"/>
  <c r="S39" i="10"/>
  <c r="AL11" i="1" s="1"/>
  <c r="S38" i="10"/>
  <c r="AL10" i="1" s="1"/>
  <c r="S37" i="10"/>
  <c r="AG62" i="1" s="1"/>
  <c r="S36" i="10"/>
  <c r="AG61" i="1" s="1"/>
  <c r="S35" i="10"/>
  <c r="AG54" i="1" s="1"/>
  <c r="S34" i="10"/>
  <c r="AG53" i="1" s="1"/>
  <c r="S33" i="10"/>
  <c r="AG31" i="1" s="1"/>
  <c r="S32" i="10"/>
  <c r="AG30" i="1" s="1"/>
  <c r="S31" i="10"/>
  <c r="AG23" i="1" s="1"/>
  <c r="S30" i="10"/>
  <c r="AG22" i="1" s="1"/>
  <c r="S29" i="10"/>
  <c r="AG15" i="1" s="1"/>
  <c r="S28" i="10"/>
  <c r="AG14" i="1" s="1"/>
  <c r="S27" i="10"/>
  <c r="AG7" i="1" s="1"/>
  <c r="S26" i="10"/>
  <c r="AG6" i="1" s="1"/>
  <c r="S25" i="10"/>
  <c r="M59" i="1" s="1"/>
  <c r="S24" i="10"/>
  <c r="M58" i="1" s="1"/>
  <c r="S23" i="10"/>
  <c r="M43" i="1" s="1"/>
  <c r="S22" i="10"/>
  <c r="M42" i="1" s="1"/>
  <c r="S21" i="10"/>
  <c r="M27" i="1" s="1"/>
  <c r="S20" i="10"/>
  <c r="M26" i="1" s="1"/>
  <c r="S19" i="10"/>
  <c r="M11" i="1" s="1"/>
  <c r="S18" i="10"/>
  <c r="M10" i="1" s="1"/>
  <c r="S17" i="10"/>
  <c r="H63" i="1" s="1"/>
  <c r="S16" i="10"/>
  <c r="H62" i="1" s="1"/>
  <c r="S15" i="10"/>
  <c r="H55" i="1" s="1"/>
  <c r="S14" i="10"/>
  <c r="H54" i="1" s="1"/>
  <c r="S13" i="10"/>
  <c r="H47" i="1" s="1"/>
  <c r="S12" i="10"/>
  <c r="H46" i="1" s="1"/>
  <c r="S11" i="10"/>
  <c r="H39" i="1" s="1"/>
  <c r="S10" i="10"/>
  <c r="H38" i="1" s="1"/>
  <c r="S9" i="10"/>
  <c r="H31" i="1" s="1"/>
  <c r="S8" i="10"/>
  <c r="H30" i="1" s="1"/>
  <c r="S7" i="10"/>
  <c r="H23" i="1" s="1"/>
  <c r="S6" i="10"/>
  <c r="H22" i="1" s="1"/>
  <c r="S5" i="10"/>
  <c r="H15" i="1" s="1"/>
  <c r="S4" i="10"/>
  <c r="H14" i="1" s="1"/>
  <c r="S3" i="10"/>
  <c r="H7" i="1" s="1"/>
  <c r="S2" i="10"/>
  <c r="H6" i="1" s="1"/>
  <c r="C66"/>
  <c r="F17" i="10" s="1"/>
  <c r="C63" i="1"/>
  <c r="D17" i="10" s="1"/>
  <c r="C62" i="1"/>
  <c r="F16" i="10" s="1"/>
  <c r="C59" i="1"/>
  <c r="D16" i="10" s="1"/>
  <c r="C58" i="1"/>
  <c r="F15" i="10" s="1"/>
  <c r="C55" i="1"/>
  <c r="D15" i="10" s="1"/>
  <c r="C54" i="1"/>
  <c r="F14" i="10" s="1"/>
  <c r="C51" i="1"/>
  <c r="D14" i="10" s="1"/>
  <c r="C50" i="1"/>
  <c r="F13" i="10" s="1"/>
  <c r="C47" i="1"/>
  <c r="D13" i="10" s="1"/>
  <c r="C46" i="1"/>
  <c r="F12" i="10" s="1"/>
  <c r="C43" i="1"/>
  <c r="D12" i="10" s="1"/>
  <c r="C42" i="1"/>
  <c r="F11" i="10" s="1"/>
  <c r="C39" i="1"/>
  <c r="D11" i="10" s="1"/>
  <c r="C38" i="1"/>
  <c r="F10" i="10" s="1"/>
  <c r="C35" i="1"/>
  <c r="D10" i="10" s="1"/>
  <c r="C34" i="1"/>
  <c r="F9" i="10" s="1"/>
  <c r="C31" i="1"/>
  <c r="D9" i="10" s="1"/>
  <c r="C30" i="1"/>
  <c r="F8" i="10" s="1"/>
  <c r="C27" i="1"/>
  <c r="D8" i="10" s="1"/>
  <c r="C26" i="1"/>
  <c r="F7" i="10" s="1"/>
  <c r="C23" i="1"/>
  <c r="D7" i="10" s="1"/>
  <c r="C22" i="1"/>
  <c r="F6" i="10" s="1"/>
  <c r="C19" i="1"/>
  <c r="D6" i="10" s="1"/>
  <c r="C18" i="1"/>
  <c r="F5" i="10" s="1"/>
  <c r="C15" i="1"/>
  <c r="D5" i="10" s="1"/>
  <c r="C14" i="1"/>
  <c r="F4" i="10" s="1"/>
  <c r="C11" i="1"/>
  <c r="D4" i="10" s="1"/>
  <c r="C10" i="1"/>
  <c r="F3" i="10" s="1"/>
  <c r="C7" i="1"/>
  <c r="D3" i="10" s="1"/>
  <c r="C6" i="1"/>
  <c r="F2" i="10" s="1"/>
  <c r="C3" i="1"/>
  <c r="D2" i="10" s="1"/>
  <c r="P70" l="1"/>
  <c r="P72"/>
  <c r="P73"/>
  <c r="P75"/>
  <c r="P78"/>
  <c r="Q78" s="1"/>
  <c r="P79"/>
  <c r="Q79" s="1"/>
  <c r="BF27" i="1" s="1"/>
  <c r="P80" i="10"/>
  <c r="Q80" s="1"/>
  <c r="BI30" i="1" s="1"/>
  <c r="P81" i="10"/>
  <c r="O32" i="17"/>
  <c r="O33" i="21"/>
  <c r="O33" i="11"/>
  <c r="P33" s="1"/>
  <c r="O9"/>
  <c r="Q9" s="1"/>
  <c r="W19" i="12" s="1"/>
  <c r="O13" i="11"/>
  <c r="O29"/>
  <c r="O11"/>
  <c r="O23"/>
  <c r="O12"/>
  <c r="O28"/>
  <c r="O32"/>
  <c r="O2" i="17"/>
  <c r="P2" s="1"/>
  <c r="H9" i="16" s="1"/>
  <c r="C14" i="17" s="1"/>
  <c r="O6"/>
  <c r="Q6" s="1"/>
  <c r="W12" i="16" s="1"/>
  <c r="C12" i="17" s="1"/>
  <c r="O13"/>
  <c r="O15"/>
  <c r="O29"/>
  <c r="Q29" s="1"/>
  <c r="AB37" i="16" s="1"/>
  <c r="E33" i="17" s="1"/>
  <c r="O8"/>
  <c r="Q8" s="1"/>
  <c r="W16" i="16" s="1"/>
  <c r="C13" i="17" s="1"/>
  <c r="O18"/>
  <c r="O2" i="21"/>
  <c r="Q2" s="1"/>
  <c r="W4" i="20" s="1"/>
  <c r="C10" i="21" s="1"/>
  <c r="O3"/>
  <c r="Q3" s="1"/>
  <c r="W7" i="20" s="1"/>
  <c r="E10" i="21" s="1"/>
  <c r="O4"/>
  <c r="P4" s="1"/>
  <c r="H25" i="20" s="1"/>
  <c r="C15" i="21" s="1"/>
  <c r="O6"/>
  <c r="Q6" s="1"/>
  <c r="W12" i="20" s="1"/>
  <c r="C12" i="21" s="1"/>
  <c r="O15"/>
  <c r="O18"/>
  <c r="O31"/>
  <c r="O23"/>
  <c r="O29"/>
  <c r="O27"/>
  <c r="O22"/>
  <c r="O20"/>
  <c r="O16"/>
  <c r="O19"/>
  <c r="O11"/>
  <c r="O13"/>
  <c r="O7"/>
  <c r="Q7" s="1"/>
  <c r="W15" i="20" s="1"/>
  <c r="E12" i="21" s="1"/>
  <c r="O9"/>
  <c r="P9" s="1"/>
  <c r="H60" i="20" s="1"/>
  <c r="E17" i="21" s="1"/>
  <c r="O12"/>
  <c r="O14"/>
  <c r="O25"/>
  <c r="O28"/>
  <c r="O30"/>
  <c r="O5"/>
  <c r="Q5" s="1"/>
  <c r="W11" i="20" s="1"/>
  <c r="E11" i="21" s="1"/>
  <c r="O8"/>
  <c r="P8" s="1"/>
  <c r="H57" i="20" s="1"/>
  <c r="C17" i="21" s="1"/>
  <c r="O10"/>
  <c r="O21"/>
  <c r="O24"/>
  <c r="O26"/>
  <c r="O17"/>
  <c r="O32"/>
  <c r="Q81" i="10"/>
  <c r="BI32" i="1" s="1"/>
  <c r="R81" i="10"/>
  <c r="BI33" i="1" s="1"/>
  <c r="O30" i="17"/>
  <c r="P16" i="10"/>
  <c r="Q16" s="1"/>
  <c r="H61" i="1" s="1"/>
  <c r="D25" i="10" s="1"/>
  <c r="P24"/>
  <c r="P28"/>
  <c r="P32"/>
  <c r="P36"/>
  <c r="P9"/>
  <c r="P13"/>
  <c r="Q13" s="1"/>
  <c r="P17"/>
  <c r="Q17" s="1"/>
  <c r="H64" i="1" s="1"/>
  <c r="F25" i="10" s="1"/>
  <c r="P29"/>
  <c r="P33"/>
  <c r="P69"/>
  <c r="P77"/>
  <c r="R77" s="1"/>
  <c r="BI29" i="1" s="1"/>
  <c r="P76" i="10"/>
  <c r="O31" i="17"/>
  <c r="O24"/>
  <c r="O25"/>
  <c r="O33"/>
  <c r="O28"/>
  <c r="O23"/>
  <c r="O22"/>
  <c r="O26"/>
  <c r="O27"/>
  <c r="O11"/>
  <c r="O21"/>
  <c r="O14"/>
  <c r="O19"/>
  <c r="O16"/>
  <c r="O10"/>
  <c r="O30" i="11"/>
  <c r="O31"/>
  <c r="P74" i="10"/>
  <c r="P71"/>
  <c r="O25" i="11"/>
  <c r="O24"/>
  <c r="O27"/>
  <c r="O20"/>
  <c r="O21"/>
  <c r="O26"/>
  <c r="O22"/>
  <c r="O19"/>
  <c r="O18"/>
  <c r="O17"/>
  <c r="O12" i="17"/>
  <c r="O17"/>
  <c r="O4"/>
  <c r="P4" s="1"/>
  <c r="H25" i="16" s="1"/>
  <c r="C15" i="17" s="1"/>
  <c r="O7"/>
  <c r="P7" s="1"/>
  <c r="H44" i="16" s="1"/>
  <c r="E16" i="17" s="1"/>
  <c r="O9"/>
  <c r="Q9" s="1"/>
  <c r="W19" i="16" s="1"/>
  <c r="E13" i="17" s="1"/>
  <c r="O20"/>
  <c r="O3"/>
  <c r="P3" s="1"/>
  <c r="H12" i="16" s="1"/>
  <c r="E14" i="17" s="1"/>
  <c r="O5"/>
  <c r="P5" s="1"/>
  <c r="H28" i="16" s="1"/>
  <c r="E15" i="17" s="1"/>
  <c r="Q2"/>
  <c r="W4" i="16" s="1"/>
  <c r="C10" i="17" s="1"/>
  <c r="P68" i="10"/>
  <c r="P61"/>
  <c r="O15" i="11"/>
  <c r="P57" i="10"/>
  <c r="P60"/>
  <c r="P56"/>
  <c r="O16" i="11"/>
  <c r="O14"/>
  <c r="P65" i="10"/>
  <c r="O8" i="11"/>
  <c r="Q8" s="1"/>
  <c r="W16" i="12" s="1"/>
  <c r="P52" i="10"/>
  <c r="O7" i="11"/>
  <c r="Q77" i="10"/>
  <c r="BI28" i="1" s="1"/>
  <c r="R78" i="10"/>
  <c r="O5" i="11"/>
  <c r="Q5" s="1"/>
  <c r="P49" i="10"/>
  <c r="P48"/>
  <c r="O4" i="11"/>
  <c r="P64" i="10"/>
  <c r="P53"/>
  <c r="O3" i="11"/>
  <c r="P45" i="10"/>
  <c r="P5" i="11"/>
  <c r="P44" i="10"/>
  <c r="P6" i="11"/>
  <c r="Q6"/>
  <c r="P37" i="10"/>
  <c r="P41"/>
  <c r="P40"/>
  <c r="P25"/>
  <c r="P20"/>
  <c r="P21"/>
  <c r="P12"/>
  <c r="Q12" s="1"/>
  <c r="H45" i="1" s="1"/>
  <c r="D23" i="10" s="1"/>
  <c r="P5"/>
  <c r="R5" s="1"/>
  <c r="AB10" i="1" s="1"/>
  <c r="F27" i="10" s="1"/>
  <c r="P3"/>
  <c r="R3" s="1"/>
  <c r="AB6" i="1" s="1"/>
  <c r="F26" i="10" s="1"/>
  <c r="P7"/>
  <c r="R7" s="1"/>
  <c r="AB14" i="1" s="1"/>
  <c r="F28" i="10" s="1"/>
  <c r="P11"/>
  <c r="R11" s="1"/>
  <c r="AB22" i="1" s="1"/>
  <c r="F30" i="10" s="1"/>
  <c r="P15"/>
  <c r="Q15" s="1"/>
  <c r="H56" i="1" s="1"/>
  <c r="F24" i="10" s="1"/>
  <c r="P19"/>
  <c r="P23"/>
  <c r="P27"/>
  <c r="P31"/>
  <c r="P35"/>
  <c r="P39"/>
  <c r="P43"/>
  <c r="P47"/>
  <c r="P51"/>
  <c r="P55"/>
  <c r="P59"/>
  <c r="P63"/>
  <c r="P67"/>
  <c r="P4"/>
  <c r="Q4" s="1"/>
  <c r="H13" i="1" s="1"/>
  <c r="D19" i="10" s="1"/>
  <c r="P8"/>
  <c r="R8" s="1"/>
  <c r="AB15" i="1" s="1"/>
  <c r="D29" i="10" s="1"/>
  <c r="P2"/>
  <c r="R2" s="1"/>
  <c r="AB3" i="1" s="1"/>
  <c r="D26" i="10" s="1"/>
  <c r="P6"/>
  <c r="R6" s="1"/>
  <c r="AB11" i="1" s="1"/>
  <c r="D28" i="10" s="1"/>
  <c r="P10"/>
  <c r="Q10" s="1"/>
  <c r="H37" i="1" s="1"/>
  <c r="D22" i="10" s="1"/>
  <c r="P14"/>
  <c r="R14" s="1"/>
  <c r="AB27" i="1" s="1"/>
  <c r="D32" i="10" s="1"/>
  <c r="P18"/>
  <c r="P22"/>
  <c r="P26"/>
  <c r="P30"/>
  <c r="P34"/>
  <c r="P38"/>
  <c r="P42"/>
  <c r="P46"/>
  <c r="P50"/>
  <c r="P54"/>
  <c r="P58"/>
  <c r="P62"/>
  <c r="P66"/>
  <c r="Q9"/>
  <c r="H32" i="1" s="1"/>
  <c r="F21" i="10" s="1"/>
  <c r="R9"/>
  <c r="AB18" i="1" s="1"/>
  <c r="F29" i="10" s="1"/>
  <c r="O2" i="11"/>
  <c r="Q2" s="1"/>
  <c r="P3" i="21" l="1"/>
  <c r="H12" i="20" s="1"/>
  <c r="E14" i="21" s="1"/>
  <c r="P2"/>
  <c r="H9" i="20" s="1"/>
  <c r="C14" i="21" s="1"/>
  <c r="Q9"/>
  <c r="W19" i="20" s="1"/>
  <c r="E13" i="21" s="1"/>
  <c r="Q13" s="1"/>
  <c r="W32" i="20" s="1"/>
  <c r="E29" i="21" s="1"/>
  <c r="Q29" s="1"/>
  <c r="AB37" i="20" s="1"/>
  <c r="E33" i="21" s="1"/>
  <c r="Q4"/>
  <c r="W8" i="20" s="1"/>
  <c r="C11" i="21" s="1"/>
  <c r="R80" i="10"/>
  <c r="BI31" i="1" s="1"/>
  <c r="R17" i="10"/>
  <c r="AB34" i="1" s="1"/>
  <c r="F33" i="10" s="1"/>
  <c r="R33" s="1"/>
  <c r="AV18" i="1" s="1"/>
  <c r="F73" i="10" s="1"/>
  <c r="R73" s="1"/>
  <c r="F79" s="1"/>
  <c r="R79"/>
  <c r="F81" s="1"/>
  <c r="Q32"/>
  <c r="AG29" i="1" s="1"/>
  <c r="D41" i="10" s="1"/>
  <c r="F80"/>
  <c r="P8" i="17"/>
  <c r="H57" i="16" s="1"/>
  <c r="C17" i="17" s="1"/>
  <c r="P9"/>
  <c r="H60" i="16" s="1"/>
  <c r="E17" i="17" s="1"/>
  <c r="Q17" s="1"/>
  <c r="W58" i="16" s="1"/>
  <c r="E21" i="17" s="1"/>
  <c r="Q21" s="1"/>
  <c r="AB62" i="16" s="1"/>
  <c r="E25" i="17" s="1"/>
  <c r="P25" s="1"/>
  <c r="AG29" i="16" s="1"/>
  <c r="Q7" i="17"/>
  <c r="W15" i="16" s="1"/>
  <c r="E12" i="17" s="1"/>
  <c r="Q10" i="21"/>
  <c r="W25" i="20" s="1"/>
  <c r="C28" i="21" s="1"/>
  <c r="Q28" s="1"/>
  <c r="AB34" i="20" s="1"/>
  <c r="C33" i="21" s="1"/>
  <c r="P33" s="1"/>
  <c r="AG37" i="20" s="1"/>
  <c r="P10" i="21"/>
  <c r="AB6" i="20" s="1"/>
  <c r="C18" i="21" s="1"/>
  <c r="P18" s="1"/>
  <c r="AG10" i="20" s="1"/>
  <c r="C22" i="21" s="1"/>
  <c r="Q33"/>
  <c r="AG38" i="20" s="1"/>
  <c r="P29" i="17"/>
  <c r="AB30" i="16" s="1"/>
  <c r="E32" i="17" s="1"/>
  <c r="Q32" s="1"/>
  <c r="AG36" i="16" s="1"/>
  <c r="R13" i="10"/>
  <c r="AB26" i="1" s="1"/>
  <c r="F31" i="10" s="1"/>
  <c r="Q28"/>
  <c r="AG13" i="1" s="1"/>
  <c r="D39" i="10" s="1"/>
  <c r="Q5" i="17"/>
  <c r="W11" i="16" s="1"/>
  <c r="E11" i="17" s="1"/>
  <c r="P6" i="21"/>
  <c r="H41" i="20" s="1"/>
  <c r="C16" i="21" s="1"/>
  <c r="Q33" i="17"/>
  <c r="AG38" i="16" s="1"/>
  <c r="Q33" i="11"/>
  <c r="BF24" i="1"/>
  <c r="D80" i="10"/>
  <c r="R12"/>
  <c r="AB23" i="1" s="1"/>
  <c r="D31" i="10" s="1"/>
  <c r="Q31" s="1"/>
  <c r="AG24" i="1" s="1"/>
  <c r="F40" i="10" s="1"/>
  <c r="Q26"/>
  <c r="AG5" i="1" s="1"/>
  <c r="D38" i="10" s="1"/>
  <c r="Q38" s="1"/>
  <c r="AL9" i="1" s="1"/>
  <c r="D46" i="10" s="1"/>
  <c r="BF31" i="1"/>
  <c r="D81" i="10"/>
  <c r="P7" i="21"/>
  <c r="H44" i="20" s="1"/>
  <c r="E16" i="21" s="1"/>
  <c r="Q16" s="1"/>
  <c r="W55" i="20" s="1"/>
  <c r="C21" i="21" s="1"/>
  <c r="P21" s="1"/>
  <c r="AB56" i="20" s="1"/>
  <c r="E24" i="21" s="1"/>
  <c r="Q8"/>
  <c r="W16" i="20" s="1"/>
  <c r="C13" i="21" s="1"/>
  <c r="P13" s="1"/>
  <c r="AB17" i="20" s="1"/>
  <c r="E19" i="21" s="1"/>
  <c r="P19" s="1"/>
  <c r="AG13" i="20" s="1"/>
  <c r="E22" i="21" s="1"/>
  <c r="Q22" s="1"/>
  <c r="AG32" i="20" s="1"/>
  <c r="P9" i="11"/>
  <c r="H60" i="12" s="1"/>
  <c r="P6" i="17"/>
  <c r="H41" i="16" s="1"/>
  <c r="C16" i="17" s="1"/>
  <c r="P17"/>
  <c r="M52" i="16" s="1"/>
  <c r="E27" i="17" s="1"/>
  <c r="P17" i="21"/>
  <c r="M52" i="20" s="1"/>
  <c r="E27" i="21" s="1"/>
  <c r="Q12"/>
  <c r="W29" i="20" s="1"/>
  <c r="C29" i="21" s="1"/>
  <c r="P29" s="1"/>
  <c r="AB30" i="20" s="1"/>
  <c r="E32" i="21" s="1"/>
  <c r="Q32" s="1"/>
  <c r="AG36" i="20" s="1"/>
  <c r="P11" i="21"/>
  <c r="AB9" i="20" s="1"/>
  <c r="E18" i="21" s="1"/>
  <c r="Q18" s="1"/>
  <c r="AG16" i="20" s="1"/>
  <c r="C23" i="21" s="1"/>
  <c r="Q23" s="1"/>
  <c r="AG34" i="20" s="1"/>
  <c r="P14" i="21"/>
  <c r="M17" i="20" s="1"/>
  <c r="C26" i="21" s="1"/>
  <c r="P26" s="1"/>
  <c r="R33" i="20" s="1"/>
  <c r="C30" i="21" s="1"/>
  <c r="Q27"/>
  <c r="R52" i="20" s="1"/>
  <c r="E31" i="21" s="1"/>
  <c r="Q11"/>
  <c r="W28" i="20" s="1"/>
  <c r="E28" i="21" s="1"/>
  <c r="P28" s="1"/>
  <c r="AB27" i="20" s="1"/>
  <c r="C32" i="21" s="1"/>
  <c r="P32" s="1"/>
  <c r="AG35" i="20" s="1"/>
  <c r="Q17" i="21"/>
  <c r="W58" i="20" s="1"/>
  <c r="E21" i="21" s="1"/>
  <c r="Q21" s="1"/>
  <c r="AB62" i="20" s="1"/>
  <c r="E25" i="21" s="1"/>
  <c r="Q14"/>
  <c r="W51" i="20" s="1"/>
  <c r="C20" i="21" s="1"/>
  <c r="P12"/>
  <c r="AB14" i="20" s="1"/>
  <c r="C19" i="21" s="1"/>
  <c r="Q19" s="1"/>
  <c r="AG19" i="20" s="1"/>
  <c r="E23" i="21" s="1"/>
  <c r="P23" s="1"/>
  <c r="AG33" i="20" s="1"/>
  <c r="P5" i="21"/>
  <c r="H28" i="20" s="1"/>
  <c r="E15" i="21" s="1"/>
  <c r="Q15" s="1"/>
  <c r="W54" i="20" s="1"/>
  <c r="E20" i="21" s="1"/>
  <c r="R16" i="10"/>
  <c r="AB31" i="1" s="1"/>
  <c r="D33" i="10" s="1"/>
  <c r="Q33" s="1"/>
  <c r="AG32" i="1" s="1"/>
  <c r="F41" i="10" s="1"/>
  <c r="Q4" i="17"/>
  <c r="W8" i="16" s="1"/>
  <c r="C11" i="17" s="1"/>
  <c r="Q3"/>
  <c r="W7" i="16" s="1"/>
  <c r="E10" i="17" s="1"/>
  <c r="E13" i="11"/>
  <c r="Q13" s="1"/>
  <c r="Q13" i="17"/>
  <c r="W32" i="16" s="1"/>
  <c r="E29" i="17" s="1"/>
  <c r="C13" i="11"/>
  <c r="P13" s="1"/>
  <c r="AB17" i="12" s="1"/>
  <c r="P13" i="17"/>
  <c r="AB17" i="16" s="1"/>
  <c r="E19" i="17" s="1"/>
  <c r="P19" s="1"/>
  <c r="AG13" i="16" s="1"/>
  <c r="E22" i="17" s="1"/>
  <c r="H28" i="12"/>
  <c r="R28" i="10"/>
  <c r="AV7" i="1" s="1"/>
  <c r="D71" i="10" s="1"/>
  <c r="Q71" s="1"/>
  <c r="BA8" i="1" s="1"/>
  <c r="F74" i="10" s="1"/>
  <c r="R74" s="1"/>
  <c r="BF15" i="1" s="1"/>
  <c r="D77" i="10" s="1"/>
  <c r="W12" i="12"/>
  <c r="W11"/>
  <c r="P8" i="11"/>
  <c r="H57" i="12" s="1"/>
  <c r="Q7" i="11"/>
  <c r="P7"/>
  <c r="H44" i="12" s="1"/>
  <c r="P4" i="11"/>
  <c r="Q4"/>
  <c r="P3"/>
  <c r="Q3"/>
  <c r="R26" i="10"/>
  <c r="AV3" i="1" s="1"/>
  <c r="D70" i="10" s="1"/>
  <c r="R70" s="1"/>
  <c r="R15"/>
  <c r="AB30" i="1" s="1"/>
  <c r="F32" i="10" s="1"/>
  <c r="R32" s="1"/>
  <c r="AV15" i="1" s="1"/>
  <c r="D73" i="10" s="1"/>
  <c r="Q73" s="1"/>
  <c r="BA16" i="1" s="1"/>
  <c r="F75" i="10" s="1"/>
  <c r="Q75" s="1"/>
  <c r="BF12" i="1" s="1"/>
  <c r="F76" i="10" s="1"/>
  <c r="R76" s="1"/>
  <c r="BI27" i="1" s="1"/>
  <c r="Q8" i="10"/>
  <c r="H29" i="1" s="1"/>
  <c r="D21" i="10" s="1"/>
  <c r="Q21" s="1"/>
  <c r="M28" i="1" s="1"/>
  <c r="F43" i="10" s="1"/>
  <c r="R10"/>
  <c r="AB19" i="1" s="1"/>
  <c r="D30" i="10" s="1"/>
  <c r="Q30" s="1"/>
  <c r="AG21" i="1" s="1"/>
  <c r="D40" i="10" s="1"/>
  <c r="Q6"/>
  <c r="H21" i="1" s="1"/>
  <c r="D20" i="10" s="1"/>
  <c r="Q14"/>
  <c r="H53" i="1" s="1"/>
  <c r="D24" i="10" s="1"/>
  <c r="Q11"/>
  <c r="H40" i="1" s="1"/>
  <c r="F22" i="10" s="1"/>
  <c r="R22" s="1"/>
  <c r="AB58" i="1" s="1"/>
  <c r="D36" i="10" s="1"/>
  <c r="Q5"/>
  <c r="H16" i="1" s="1"/>
  <c r="F19" i="10" s="1"/>
  <c r="Q19" s="1"/>
  <c r="M12" i="1" s="1"/>
  <c r="F42" i="10" s="1"/>
  <c r="R4"/>
  <c r="AB7" i="1" s="1"/>
  <c r="D27" i="10" s="1"/>
  <c r="Q27" s="1"/>
  <c r="AG8" i="1" s="1"/>
  <c r="F38" i="10" s="1"/>
  <c r="R38" s="1"/>
  <c r="AL32" i="1" s="1"/>
  <c r="D52" i="10" s="1"/>
  <c r="Q7"/>
  <c r="H24" i="1" s="1"/>
  <c r="F20" i="10" s="1"/>
  <c r="Q3"/>
  <c r="H8" i="1" s="1"/>
  <c r="F18" i="10" s="1"/>
  <c r="R18" s="1"/>
  <c r="AB50" i="1" s="1"/>
  <c r="D34" i="10" s="1"/>
  <c r="Q2"/>
  <c r="H5" i="1" s="1"/>
  <c r="D18" i="10" s="1"/>
  <c r="Q18" s="1"/>
  <c r="M9" i="1" s="1"/>
  <c r="D42" i="10" s="1"/>
  <c r="Q42" s="1"/>
  <c r="R17" i="1" s="1"/>
  <c r="D62" i="10" s="1"/>
  <c r="R41"/>
  <c r="AL39" i="1" s="1"/>
  <c r="F53" i="10" s="1"/>
  <c r="R29"/>
  <c r="AV10" i="1" s="1"/>
  <c r="F71" i="10" s="1"/>
  <c r="R71" s="1"/>
  <c r="Q41"/>
  <c r="AL28" i="1" s="1"/>
  <c r="F47" i="10" s="1"/>
  <c r="R27"/>
  <c r="AV6" i="1" s="1"/>
  <c r="F70" i="10" s="1"/>
  <c r="Q70" s="1"/>
  <c r="BA5" i="1" s="1"/>
  <c r="D74" i="10" s="1"/>
  <c r="Q74" s="1"/>
  <c r="BF9" i="1" s="1"/>
  <c r="D76" i="10" s="1"/>
  <c r="Q76" s="1"/>
  <c r="BI26" i="1" s="1"/>
  <c r="Q25" i="10"/>
  <c r="M60" i="1" s="1"/>
  <c r="F45" i="10" s="1"/>
  <c r="R31"/>
  <c r="AV14" i="1" s="1"/>
  <c r="F72" i="10" s="1"/>
  <c r="R72" s="1"/>
  <c r="R25"/>
  <c r="AB65" i="1" s="1"/>
  <c r="F37" i="10" s="1"/>
  <c r="Q29"/>
  <c r="AG16" i="1" s="1"/>
  <c r="F39" i="10" s="1"/>
  <c r="Q24"/>
  <c r="M57" i="1" s="1"/>
  <c r="D45" i="10" s="1"/>
  <c r="Q22"/>
  <c r="M41" i="1" s="1"/>
  <c r="D44" i="10" s="1"/>
  <c r="R24"/>
  <c r="AB62" i="1" s="1"/>
  <c r="D37" i="10" s="1"/>
  <c r="R19"/>
  <c r="AB53" i="1" s="1"/>
  <c r="F34" i="10" s="1"/>
  <c r="P2" i="11"/>
  <c r="H41" i="12"/>
  <c r="W4"/>
  <c r="H48" i="1"/>
  <c r="F23" i="10" s="1"/>
  <c r="Q23" s="1"/>
  <c r="M44" i="1" s="1"/>
  <c r="F44" i="10" s="1"/>
  <c r="R39" l="1"/>
  <c r="P22" i="21"/>
  <c r="AG31" i="20" s="1"/>
  <c r="P15" i="21"/>
  <c r="M20" i="20" s="1"/>
  <c r="E26" i="21" s="1"/>
  <c r="Q26" s="1"/>
  <c r="R49" i="20" s="1"/>
  <c r="C31" i="21" s="1"/>
  <c r="P27" i="17"/>
  <c r="R36" i="16" s="1"/>
  <c r="E30" i="17" s="1"/>
  <c r="BF34" i="1"/>
  <c r="BA29"/>
  <c r="P16" i="21"/>
  <c r="M49" i="20" s="1"/>
  <c r="C27" i="21" s="1"/>
  <c r="P27" s="1"/>
  <c r="R36" i="20" s="1"/>
  <c r="E30" i="21" s="1"/>
  <c r="P30" s="1"/>
  <c r="AG23" i="20" s="1"/>
  <c r="P31" i="21"/>
  <c r="AG25" i="20" s="1"/>
  <c r="R40" i="10"/>
  <c r="AL36" i="1" s="1"/>
  <c r="D53" i="10" s="1"/>
  <c r="R53" s="1"/>
  <c r="AQ44" i="1" s="1"/>
  <c r="F61" i="10" s="1"/>
  <c r="R30"/>
  <c r="AV11" i="1" s="1"/>
  <c r="D72" i="10" s="1"/>
  <c r="Q72" s="1"/>
  <c r="BA13" i="1" s="1"/>
  <c r="D75" i="10" s="1"/>
  <c r="R75" s="1"/>
  <c r="BF18" i="1" s="1"/>
  <c r="F77" i="10" s="1"/>
  <c r="Q40"/>
  <c r="AL25" i="1" s="1"/>
  <c r="D47" i="10" s="1"/>
  <c r="BA25" i="1"/>
  <c r="F78" i="10"/>
  <c r="BA26" i="1"/>
  <c r="D79" i="10"/>
  <c r="BA22" i="1"/>
  <c r="D78" i="10"/>
  <c r="Q31" i="21"/>
  <c r="AG26" i="20" s="1"/>
  <c r="Q30" i="21"/>
  <c r="AG24" i="20" s="1"/>
  <c r="P20" i="21"/>
  <c r="AB53" i="20" s="1"/>
  <c r="C24" i="21" s="1"/>
  <c r="Q24" s="1"/>
  <c r="AG28" i="20" s="1"/>
  <c r="Q20" i="21"/>
  <c r="AB59" i="20" s="1"/>
  <c r="C25" i="21" s="1"/>
  <c r="Q25" s="1"/>
  <c r="AG30" i="20" s="1"/>
  <c r="R21" i="10"/>
  <c r="AB57" i="1" s="1"/>
  <c r="F35" i="10" s="1"/>
  <c r="Q20"/>
  <c r="M25" i="1" s="1"/>
  <c r="D43" i="10" s="1"/>
  <c r="Q43" s="1"/>
  <c r="R20" i="1" s="1"/>
  <c r="F62" i="10" s="1"/>
  <c r="C16" i="11"/>
  <c r="P16" i="17"/>
  <c r="M49" i="16" s="1"/>
  <c r="C27" i="17" s="1"/>
  <c r="Q27" s="1"/>
  <c r="R52" i="16" s="1"/>
  <c r="E31" i="17" s="1"/>
  <c r="E19" i="11"/>
  <c r="W8" i="12"/>
  <c r="E15" i="11"/>
  <c r="Q15" i="17"/>
  <c r="W54" i="16" s="1"/>
  <c r="E20" i="17" s="1"/>
  <c r="W32" i="12"/>
  <c r="E16" i="11"/>
  <c r="Q16" i="17"/>
  <c r="W55" i="16" s="1"/>
  <c r="C21" i="17" s="1"/>
  <c r="P21" s="1"/>
  <c r="AB56" i="16" s="1"/>
  <c r="E24" i="17" s="1"/>
  <c r="P24" s="1"/>
  <c r="AG27" i="16" s="1"/>
  <c r="H12" i="12"/>
  <c r="W15"/>
  <c r="C12" i="11"/>
  <c r="Q12" i="17"/>
  <c r="W29" i="16" s="1"/>
  <c r="C29" i="17" s="1"/>
  <c r="R20" i="10"/>
  <c r="AB54" i="1" s="1"/>
  <c r="D35" i="10" s="1"/>
  <c r="Q35" s="1"/>
  <c r="AG55" i="1" s="1"/>
  <c r="F48" i="10" s="1"/>
  <c r="W7" i="12"/>
  <c r="E17" i="11"/>
  <c r="P17" s="1"/>
  <c r="M52" i="12" s="1"/>
  <c r="E27" i="11" s="1"/>
  <c r="C17"/>
  <c r="C10"/>
  <c r="Q10" i="17"/>
  <c r="W25" i="16" s="1"/>
  <c r="C28" i="17" s="1"/>
  <c r="Q28" s="1"/>
  <c r="AB34" i="16" s="1"/>
  <c r="C33" i="17" s="1"/>
  <c r="P33" s="1"/>
  <c r="AG37" i="16" s="1"/>
  <c r="H9" i="12"/>
  <c r="H25"/>
  <c r="E11" i="11"/>
  <c r="P11" i="17"/>
  <c r="AB9" i="16" s="1"/>
  <c r="E18" i="17" s="1"/>
  <c r="Q18" s="1"/>
  <c r="AG16" i="16" s="1"/>
  <c r="C23" i="17" s="1"/>
  <c r="Q62" i="10"/>
  <c r="W33" i="1" s="1"/>
  <c r="D66" i="10" s="1"/>
  <c r="Q37"/>
  <c r="AG63" i="1" s="1"/>
  <c r="F49" i="10" s="1"/>
  <c r="R45"/>
  <c r="BA57" i="1" s="1"/>
  <c r="F51" i="10" s="1"/>
  <c r="R42"/>
  <c r="BA50" i="1" s="1"/>
  <c r="D50" i="10" s="1"/>
  <c r="Q46"/>
  <c r="AQ17" i="1" s="1"/>
  <c r="D56" i="10" s="1"/>
  <c r="Q56" s="1"/>
  <c r="BI18" i="1" s="1"/>
  <c r="Q44" i="10"/>
  <c r="R49" i="1" s="1"/>
  <c r="D63" i="10" s="1"/>
  <c r="Q53"/>
  <c r="AQ37" i="1" s="1"/>
  <c r="F60" i="10" s="1"/>
  <c r="Q47"/>
  <c r="AQ20" i="1" s="1"/>
  <c r="F56" i="10" s="1"/>
  <c r="R56" s="1"/>
  <c r="BI19" i="1" s="1"/>
  <c r="AL35"/>
  <c r="F52" i="10" s="1"/>
  <c r="Q52" s="1"/>
  <c r="AQ34" i="1" s="1"/>
  <c r="D60" i="10" s="1"/>
  <c r="Q39"/>
  <c r="AL12" i="1" s="1"/>
  <c r="F46" i="10" s="1"/>
  <c r="Q45"/>
  <c r="R52" i="1" s="1"/>
  <c r="F63" i="10" s="1"/>
  <c r="R34"/>
  <c r="AQ50" i="1" s="1"/>
  <c r="D64" i="10" s="1"/>
  <c r="Q34"/>
  <c r="AG52" i="1" s="1"/>
  <c r="D48" i="10" s="1"/>
  <c r="R43"/>
  <c r="BA53" i="1" s="1"/>
  <c r="F50" i="10" s="1"/>
  <c r="R35"/>
  <c r="AQ53" i="1" s="1"/>
  <c r="F64" i="10" s="1"/>
  <c r="R44"/>
  <c r="BA54" i="1" s="1"/>
  <c r="D51" i="10" s="1"/>
  <c r="R23"/>
  <c r="AB61" i="1" s="1"/>
  <c r="F36" i="10" s="1"/>
  <c r="Q36" s="1"/>
  <c r="AG60" i="1" s="1"/>
  <c r="D49" i="10" s="1"/>
  <c r="R37"/>
  <c r="AQ57" i="1" s="1"/>
  <c r="F65" i="10" s="1"/>
  <c r="R47"/>
  <c r="AQ28" i="1" s="1"/>
  <c r="F57" i="10" s="1"/>
  <c r="R57" s="1"/>
  <c r="BI21" i="1" s="1"/>
  <c r="P24" i="21" l="1"/>
  <c r="AG27" i="20" s="1"/>
  <c r="P16" i="11"/>
  <c r="M49" i="12" s="1"/>
  <c r="P27" i="11"/>
  <c r="R36" i="12" s="1"/>
  <c r="E30" i="11" s="1"/>
  <c r="Q17"/>
  <c r="W58" i="12" s="1"/>
  <c r="E21" i="11" s="1"/>
  <c r="P25" i="21"/>
  <c r="AG29" i="20" s="1"/>
  <c r="Q60" i="10"/>
  <c r="BI22" i="1" s="1"/>
  <c r="E12" i="11"/>
  <c r="P12" s="1"/>
  <c r="P12" i="17"/>
  <c r="AB14" i="16" s="1"/>
  <c r="C19" i="17" s="1"/>
  <c r="Q19" s="1"/>
  <c r="AG19" i="16" s="1"/>
  <c r="E23" i="17" s="1"/>
  <c r="P23" s="1"/>
  <c r="AG33" i="16" s="1"/>
  <c r="C14" i="11"/>
  <c r="P14" i="17"/>
  <c r="M17" i="16" s="1"/>
  <c r="C26" i="17" s="1"/>
  <c r="P26" s="1"/>
  <c r="R33" i="16" s="1"/>
  <c r="C30" i="17" s="1"/>
  <c r="P30" s="1"/>
  <c r="AG23" i="16" s="1"/>
  <c r="E10" i="11"/>
  <c r="P10" s="1"/>
  <c r="P10" i="17"/>
  <c r="AB6" i="16" s="1"/>
  <c r="C18" i="17" s="1"/>
  <c r="P18" s="1"/>
  <c r="AG10" i="16" s="1"/>
  <c r="C22" i="17" s="1"/>
  <c r="E29" i="11"/>
  <c r="Q29" s="1"/>
  <c r="R60" i="10"/>
  <c r="BI23" i="1" s="1"/>
  <c r="E14" i="11"/>
  <c r="Q14" i="17"/>
  <c r="W51" i="16" s="1"/>
  <c r="C20" i="17" s="1"/>
  <c r="Q20" s="1"/>
  <c r="AB59" i="16" s="1"/>
  <c r="C25" i="17" s="1"/>
  <c r="Q25" s="1"/>
  <c r="AG30" i="16" s="1"/>
  <c r="Q16" i="11"/>
  <c r="C11"/>
  <c r="P11" s="1"/>
  <c r="AB9" i="12" s="1"/>
  <c r="Q11" i="17"/>
  <c r="W28" i="16" s="1"/>
  <c r="E28" i="17" s="1"/>
  <c r="P28" s="1"/>
  <c r="AB27" i="16" s="1"/>
  <c r="C32" i="17" s="1"/>
  <c r="P32" s="1"/>
  <c r="AG35" i="16" s="1"/>
  <c r="C15" i="11"/>
  <c r="P15" s="1"/>
  <c r="P15" i="17"/>
  <c r="M20" i="16" s="1"/>
  <c r="E26" i="17" s="1"/>
  <c r="Q26" s="1"/>
  <c r="R49" i="16" s="1"/>
  <c r="C31" i="17" s="1"/>
  <c r="P31" s="1"/>
  <c r="AG25" i="16" s="1"/>
  <c r="Q10" i="11"/>
  <c r="R48" i="10"/>
  <c r="AL62" i="1" s="1"/>
  <c r="D55" i="10" s="1"/>
  <c r="Q48"/>
  <c r="AL56" i="1" s="1"/>
  <c r="D54" i="10" s="1"/>
  <c r="R51"/>
  <c r="BF61" i="1" s="1"/>
  <c r="F59" i="10" s="1"/>
  <c r="R64"/>
  <c r="AV59" i="1" s="1"/>
  <c r="D69" i="10" s="1"/>
  <c r="Q69" s="1"/>
  <c r="BI16" i="1" s="1"/>
  <c r="R49" i="10"/>
  <c r="AL65" i="1" s="1"/>
  <c r="F55" i="10" s="1"/>
  <c r="R62"/>
  <c r="W49" i="1" s="1"/>
  <c r="D67" i="10" s="1"/>
  <c r="R52"/>
  <c r="AQ41" i="1" s="1"/>
  <c r="D61" i="10" s="1"/>
  <c r="Q61" s="1"/>
  <c r="BI24" i="1" s="1"/>
  <c r="Q50" i="10"/>
  <c r="BF52" i="1" s="1"/>
  <c r="D58" i="10" s="1"/>
  <c r="R46"/>
  <c r="AQ25" i="1" s="1"/>
  <c r="D57" i="10" s="1"/>
  <c r="Q57" s="1"/>
  <c r="BI20" i="1" s="1"/>
  <c r="R63" i="10"/>
  <c r="W52" i="1" s="1"/>
  <c r="F67" i="10" s="1"/>
  <c r="R67" s="1"/>
  <c r="BI5" i="1" s="1"/>
  <c r="Q63" i="10"/>
  <c r="W36" i="1" s="1"/>
  <c r="F66" i="10" s="1"/>
  <c r="R66" s="1"/>
  <c r="BI3" i="1" s="1"/>
  <c r="R50" i="10"/>
  <c r="BF58" i="1" s="1"/>
  <c r="D59" i="10" s="1"/>
  <c r="R59" s="1"/>
  <c r="BI9" i="1" s="1"/>
  <c r="Q51" i="10"/>
  <c r="BF55" i="1" s="1"/>
  <c r="F58" i="10" s="1"/>
  <c r="R58" s="1"/>
  <c r="BI7" i="1" s="1"/>
  <c r="Q49" i="10"/>
  <c r="AL59" i="1" s="1"/>
  <c r="F54" i="10" s="1"/>
  <c r="R54" s="1"/>
  <c r="BI11" i="1" s="1"/>
  <c r="R36" i="10"/>
  <c r="AQ54" i="1" s="1"/>
  <c r="D65" i="10" s="1"/>
  <c r="R65" s="1"/>
  <c r="AV62" i="1" s="1"/>
  <c r="F69" i="10" s="1"/>
  <c r="R69" s="1"/>
  <c r="BI17" i="1" s="1"/>
  <c r="Q64" i="10"/>
  <c r="AV52" i="1" s="1"/>
  <c r="D68" i="10" s="1"/>
  <c r="Q58" l="1"/>
  <c r="BI6" i="1" s="1"/>
  <c r="Q59" i="10"/>
  <c r="BI8" i="1" s="1"/>
  <c r="Q54" i="10"/>
  <c r="BI10" i="1" s="1"/>
  <c r="Q66" i="10"/>
  <c r="BI2" i="1" s="1"/>
  <c r="P22" i="17"/>
  <c r="AG31" i="16" s="1"/>
  <c r="Q22" i="17"/>
  <c r="AG32" i="16" s="1"/>
  <c r="Q30" i="17"/>
  <c r="AG24" i="16" s="1"/>
  <c r="Q31" i="17"/>
  <c r="AG26" i="16" s="1"/>
  <c r="P20" i="17"/>
  <c r="AB53" i="16" s="1"/>
  <c r="C24" i="17" s="1"/>
  <c r="Q24" s="1"/>
  <c r="AG28" i="16" s="1"/>
  <c r="Q23" i="17"/>
  <c r="AG34" i="16" s="1"/>
  <c r="Q12" i="11"/>
  <c r="W29" i="12" s="1"/>
  <c r="C29" i="11" s="1"/>
  <c r="Q15"/>
  <c r="W54" i="12" s="1"/>
  <c r="Q30" i="11"/>
  <c r="Q21"/>
  <c r="Q55" i="10"/>
  <c r="BI12" i="1" s="1"/>
  <c r="Q67" i="10"/>
  <c r="BI4" i="1" s="1"/>
  <c r="W55" i="12"/>
  <c r="AB14"/>
  <c r="Q11" i="11"/>
  <c r="E20"/>
  <c r="P20" s="1"/>
  <c r="AB53" i="12" s="1"/>
  <c r="C24" i="11" s="1"/>
  <c r="Q14"/>
  <c r="W51" i="12" s="1"/>
  <c r="R55" i="10"/>
  <c r="BI13" i="1" s="1"/>
  <c r="W25" i="12"/>
  <c r="AB6"/>
  <c r="P14" i="11"/>
  <c r="M20" i="12"/>
  <c r="C27" i="11"/>
  <c r="E18"/>
  <c r="R61" i="10"/>
  <c r="BI25" i="1" s="1"/>
  <c r="Q65" i="10"/>
  <c r="AV55" i="1" s="1"/>
  <c r="F68" i="10" s="1"/>
  <c r="R68" s="1"/>
  <c r="BI15" i="1" s="1"/>
  <c r="Q68" i="10" l="1"/>
  <c r="BI14" i="1" s="1"/>
  <c r="AB37" i="12"/>
  <c r="P29" i="11"/>
  <c r="AB30" i="12" s="1"/>
  <c r="E32" i="11" s="1"/>
  <c r="P24"/>
  <c r="Q27"/>
  <c r="R52" i="12" s="1"/>
  <c r="E31" i="11" s="1"/>
  <c r="C20"/>
  <c r="E26"/>
  <c r="C28"/>
  <c r="C19"/>
  <c r="P19" s="1"/>
  <c r="AG13" i="12" s="1"/>
  <c r="E22" i="11" s="1"/>
  <c r="Q22" s="1"/>
  <c r="AG32" i="12" s="1"/>
  <c r="C21" i="11"/>
  <c r="E33"/>
  <c r="M17" i="12"/>
  <c r="W28"/>
  <c r="C18" i="11"/>
  <c r="P18" s="1"/>
  <c r="AG10" i="12" s="1"/>
  <c r="C22" i="11" s="1"/>
  <c r="P22" s="1"/>
  <c r="AG31" i="12" s="1"/>
  <c r="Q19" i="11" l="1"/>
  <c r="AG19" i="12" s="1"/>
  <c r="E23" i="11" s="1"/>
  <c r="AB62" i="12"/>
  <c r="E25" i="11" s="1"/>
  <c r="P21"/>
  <c r="AB56" i="12" s="1"/>
  <c r="E24" i="11" s="1"/>
  <c r="Q20"/>
  <c r="AB59" i="12" s="1"/>
  <c r="C25" i="11" s="1"/>
  <c r="Q18"/>
  <c r="AG16" i="12" s="1"/>
  <c r="C23" i="11" s="1"/>
  <c r="Q26"/>
  <c r="Q28"/>
  <c r="AB34" i="12" s="1"/>
  <c r="C33" i="11" s="1"/>
  <c r="C26"/>
  <c r="E28"/>
  <c r="P25" l="1"/>
  <c r="AG29" i="12" s="1"/>
  <c r="Q23" i="11"/>
  <c r="AG34" i="12" s="1"/>
  <c r="P28" i="11"/>
  <c r="AB27" i="12" s="1"/>
  <c r="C32" i="11" s="1"/>
  <c r="Q32" s="1"/>
  <c r="Q25"/>
  <c r="AG30" i="12" s="1"/>
  <c r="AG27"/>
  <c r="Q24" i="11"/>
  <c r="AG28" i="12" s="1"/>
  <c r="P23" i="11"/>
  <c r="AG33" i="12" s="1"/>
  <c r="R49"/>
  <c r="C31" i="11" s="1"/>
  <c r="P26"/>
  <c r="R33" i="12" s="1"/>
  <c r="C30" i="11" s="1"/>
  <c r="Q31" l="1"/>
  <c r="AG26" i="12" s="1"/>
  <c r="P31" i="11"/>
  <c r="AG25" i="12" s="1"/>
  <c r="AG36"/>
  <c r="P32" i="11"/>
  <c r="AG35" i="12" s="1"/>
  <c r="AG24"/>
  <c r="P30" i="11"/>
  <c r="AG23" i="12" s="1"/>
</calcChain>
</file>

<file path=xl/sharedStrings.xml><?xml version="1.0" encoding="utf-8"?>
<sst xmlns="http://schemas.openxmlformats.org/spreadsheetml/2006/main" count="1199" uniqueCount="277">
  <si>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</si>
  <si>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</si>
  <si>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</si>
  <si>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</si>
  <si>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</si>
  <si>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</si>
  <si>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</si>
  <si>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</si>
  <si>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</si>
  <si>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</si>
  <si>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</si>
  <si>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</si>
  <si>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</si>
  <si>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</si>
  <si>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</si>
  <si>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</si>
  <si>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</si>
  <si>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</si>
  <si>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</si>
  <si>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</si>
  <si>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</si>
  <si>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</si>
  <si>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</si>
  <si>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</si>
  <si>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</si>
  <si>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C2</t>
  </si>
  <si>
    <t>C3</t>
  </si>
  <si>
    <t>C4</t>
  </si>
  <si>
    <t>D1</t>
  </si>
  <si>
    <t>D2</t>
  </si>
  <si>
    <t>E1</t>
  </si>
  <si>
    <t>E2</t>
  </si>
  <si>
    <t>F1</t>
  </si>
  <si>
    <t>F2</t>
  </si>
  <si>
    <t>F3</t>
  </si>
  <si>
    <t>F5</t>
  </si>
  <si>
    <t>F4</t>
  </si>
  <si>
    <t>F6</t>
  </si>
  <si>
    <t>F7</t>
  </si>
  <si>
    <t>F8</t>
  </si>
  <si>
    <t>G1</t>
  </si>
  <si>
    <t>G2</t>
  </si>
  <si>
    <t>G3</t>
  </si>
  <si>
    <t>G4</t>
  </si>
  <si>
    <t>H1</t>
  </si>
  <si>
    <t>H2</t>
  </si>
  <si>
    <t>I1</t>
  </si>
  <si>
    <t>I2</t>
  </si>
  <si>
    <t>J1</t>
  </si>
  <si>
    <t>J2</t>
  </si>
  <si>
    <t>J3</t>
  </si>
  <si>
    <t>J4</t>
  </si>
  <si>
    <t>K1</t>
  </si>
  <si>
    <t>K2</t>
  </si>
  <si>
    <t>L1</t>
  </si>
  <si>
    <t>L2</t>
  </si>
  <si>
    <t>LL1</t>
  </si>
  <si>
    <t>M1</t>
  </si>
  <si>
    <t>M2</t>
  </si>
  <si>
    <t>N1</t>
  </si>
  <si>
    <t>N2</t>
  </si>
  <si>
    <t>O1</t>
  </si>
  <si>
    <t>O2</t>
  </si>
  <si>
    <t>P1</t>
  </si>
  <si>
    <t>P2</t>
  </si>
  <si>
    <t>Q1</t>
  </si>
  <si>
    <t>Q2</t>
  </si>
  <si>
    <t>R1</t>
  </si>
  <si>
    <t>R2</t>
  </si>
  <si>
    <t>S1</t>
  </si>
  <si>
    <t>S2</t>
  </si>
  <si>
    <t>L3</t>
  </si>
  <si>
    <t>T1</t>
  </si>
  <si>
    <t>T2</t>
  </si>
  <si>
    <t>U1</t>
  </si>
  <si>
    <t>U2</t>
  </si>
  <si>
    <t>Q3</t>
  </si>
  <si>
    <t>Q4</t>
  </si>
  <si>
    <t>V1</t>
  </si>
  <si>
    <t>V2</t>
  </si>
  <si>
    <t>W1</t>
  </si>
  <si>
    <t>W2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</si>
  <si>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</si>
  <si>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</si>
  <si>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</si>
  <si>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</si>
  <si>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</si>
  <si>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</si>
  <si>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</si>
  <si>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</si>
  <si>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</si>
  <si>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А11</t>
  </si>
  <si>
    <t>А12</t>
  </si>
  <si>
    <t>А13</t>
  </si>
  <si>
    <t>А14</t>
  </si>
  <si>
    <t>А15</t>
  </si>
  <si>
    <t>А16</t>
  </si>
  <si>
    <t>В4</t>
  </si>
  <si>
    <t>В6</t>
  </si>
  <si>
    <t>В8</t>
  </si>
  <si>
    <t>Янчук Илья</t>
  </si>
  <si>
    <t>Ухта</t>
  </si>
  <si>
    <t>Ушаков Алексей</t>
  </si>
  <si>
    <t>Сыктывкар</t>
  </si>
  <si>
    <t>Торлопов Евгений</t>
  </si>
  <si>
    <t>Пирогов Владимир</t>
  </si>
  <si>
    <t>Москва</t>
  </si>
  <si>
    <t>Болкина Анна</t>
  </si>
  <si>
    <t>Черных Олег</t>
  </si>
  <si>
    <t>Объячево</t>
  </si>
  <si>
    <t>Шехонин Юра</t>
  </si>
  <si>
    <t>Дмитриев Илья</t>
  </si>
  <si>
    <t>Бобин Евгений</t>
  </si>
  <si>
    <t>Микунь</t>
  </si>
  <si>
    <t>Бобин Егор</t>
  </si>
  <si>
    <t>Наумов Эдуард</t>
  </si>
  <si>
    <t>Гришков Роман</t>
  </si>
  <si>
    <t>Горсков Феликс</t>
  </si>
  <si>
    <t>Духовской Максим</t>
  </si>
  <si>
    <t>Пешкин Константин</t>
  </si>
  <si>
    <t>Русанов Игорь</t>
  </si>
  <si>
    <t>Баев Владимир</t>
  </si>
  <si>
    <t>Штумпф Виталий</t>
  </si>
  <si>
    <t>Духовской Алексей</t>
  </si>
  <si>
    <t>Зиновьев Андрей</t>
  </si>
  <si>
    <t>Рубцов Алексей</t>
  </si>
  <si>
    <t>Духовской Дмитрий</t>
  </si>
  <si>
    <t>Бушенев Кирилл</t>
  </si>
  <si>
    <t>Бойцов Алексей</t>
  </si>
  <si>
    <t>Ушакова Наталья</t>
  </si>
  <si>
    <t>Чеусов Андрей</t>
  </si>
  <si>
    <t>Мельков Константин</t>
  </si>
  <si>
    <t>Аксеновский Михаил</t>
  </si>
  <si>
    <t>Offen Jason</t>
  </si>
  <si>
    <t>Sowerby Bridge</t>
  </si>
  <si>
    <t>Вахрушев Алексей</t>
  </si>
  <si>
    <t>Дручин Илья</t>
  </si>
  <si>
    <t>Семенюк Виталий</t>
  </si>
  <si>
    <t>Духовская Татьяна</t>
  </si>
  <si>
    <t>Бадьянов Олег</t>
  </si>
  <si>
    <t>Баранов Роман</t>
  </si>
  <si>
    <t>Плетнев Павел</t>
  </si>
  <si>
    <t>Глазов Петр</t>
  </si>
  <si>
    <t>Некрасов Роман</t>
  </si>
  <si>
    <t>Засыпкин Алексей</t>
  </si>
  <si>
    <t>Ермаков Владимир</t>
  </si>
  <si>
    <t>Петухов Иван</t>
  </si>
  <si>
    <t>Бородакова Светлана</t>
  </si>
  <si>
    <t>Мельник Сергей</t>
  </si>
  <si>
    <t>Паршуков Иван</t>
  </si>
  <si>
    <t>Прокошев Дмитрий</t>
  </si>
  <si>
    <t>Трифонов Иван</t>
  </si>
  <si>
    <t>Напалков Дмитрий</t>
  </si>
  <si>
    <t>Опарин Алексей</t>
  </si>
  <si>
    <t>Костромина Оксана</t>
  </si>
  <si>
    <t>Мунтян Юля</t>
  </si>
  <si>
    <t>Румянцева Вика</t>
  </si>
  <si>
    <t>Бобина Наталья</t>
  </si>
  <si>
    <t>Яркова Мария</t>
  </si>
  <si>
    <t>Миронова Настя</t>
  </si>
  <si>
    <t>Бородулина Галина</t>
  </si>
  <si>
    <t>Кобдит Наталья</t>
  </si>
  <si>
    <t>Вахнина Елена</t>
  </si>
  <si>
    <t>Суровцева Екатерина</t>
  </si>
  <si>
    <t>Блошицына Дарья</t>
  </si>
  <si>
    <t>Чеусова Марина</t>
  </si>
  <si>
    <t>Дмитриева Татьяна</t>
  </si>
  <si>
    <t>Ткачева Елена</t>
  </si>
  <si>
    <t>Носова Светлана</t>
  </si>
  <si>
    <t>Черных Валентина</t>
  </si>
  <si>
    <t>Жук Наталья</t>
  </si>
  <si>
    <t>Воропаева Инна</t>
  </si>
  <si>
    <t>Виноградова Мария</t>
  </si>
  <si>
    <t>игрок</t>
  </si>
  <si>
    <t>город</t>
  </si>
  <si>
    <t>№</t>
  </si>
  <si>
    <t>Участник</t>
  </si>
  <si>
    <t>Город</t>
  </si>
  <si>
    <t>Рыбак Роман</t>
  </si>
  <si>
    <t>Канева Анна</t>
  </si>
  <si>
    <t>-</t>
  </si>
  <si>
    <t>C</t>
  </si>
  <si>
    <t>F</t>
  </si>
  <si>
    <t>A</t>
  </si>
  <si>
    <t>B</t>
  </si>
  <si>
    <t>Q</t>
  </si>
  <si>
    <t>G</t>
  </si>
  <si>
    <t>H</t>
  </si>
  <si>
    <t>R</t>
  </si>
  <si>
    <t>V</t>
  </si>
  <si>
    <t>M</t>
  </si>
  <si>
    <t>S</t>
  </si>
  <si>
    <t>I</t>
  </si>
  <si>
    <t>W</t>
  </si>
  <si>
    <t>N</t>
  </si>
  <si>
    <t>D</t>
  </si>
  <si>
    <t>T</t>
  </si>
  <si>
    <t>E</t>
  </si>
  <si>
    <t>U</t>
  </si>
  <si>
    <t>победитель</t>
  </si>
  <si>
    <t>сет</t>
  </si>
  <si>
    <t>проигравший</t>
  </si>
  <si>
    <t>счет</t>
  </si>
  <si>
    <t>Солнцев Евгений</t>
  </si>
  <si>
    <t>Калимова Юлия</t>
  </si>
  <si>
    <t>Филиппова Мария</t>
  </si>
  <si>
    <t>Гусак Андрей</t>
  </si>
  <si>
    <t>Харитонов Алексей</t>
  </si>
  <si>
    <t>Мальцев Александр</t>
  </si>
  <si>
    <t>Щенникова Елена</t>
  </si>
  <si>
    <t>Терентьев Владимир</t>
  </si>
  <si>
    <t>Летка</t>
  </si>
  <si>
    <t>Смишко Наталья</t>
  </si>
  <si>
    <t>год</t>
  </si>
  <si>
    <t>J</t>
  </si>
  <si>
    <t>K</t>
  </si>
  <si>
    <t>L</t>
  </si>
  <si>
    <t>P</t>
  </si>
  <si>
    <t>О</t>
  </si>
  <si>
    <t>М</t>
  </si>
  <si>
    <t>Елькин Дмитрий</t>
  </si>
  <si>
    <t>Черных Джулия</t>
  </si>
  <si>
    <t>Шулепова Ульяна</t>
  </si>
  <si>
    <t>Андреева Ирина</t>
  </si>
  <si>
    <t>Кореневская Оксана</t>
  </si>
  <si>
    <t>Симаков Константин</t>
  </si>
  <si>
    <t>1-4</t>
  </si>
  <si>
    <t>5-8</t>
  </si>
  <si>
    <t>Год</t>
  </si>
  <si>
    <t>Куклис Ян</t>
  </si>
  <si>
    <t>Белова Екатерина</t>
  </si>
  <si>
    <t>Ткачев Павел</t>
  </si>
  <si>
    <t>Медведева Алина</t>
  </si>
  <si>
    <t>Стрелецкая Наталья</t>
  </si>
  <si>
    <t>Белоцветова Евгения</t>
  </si>
  <si>
    <t>Шайдюк Константин</t>
  </si>
  <si>
    <t>Черных Алеся</t>
  </si>
  <si>
    <t>Токарь Максим</t>
  </si>
  <si>
    <t>Вечерский Григорий</t>
  </si>
  <si>
    <t>Блас Екатерина</t>
  </si>
  <si>
    <t>Васькин Олег</t>
  </si>
  <si>
    <t>Корякина Маргарита</t>
  </si>
  <si>
    <t>Малышева Елена</t>
  </si>
  <si>
    <t>Михеева Анна</t>
  </si>
  <si>
    <t>Шуктомов Николай</t>
  </si>
  <si>
    <t>Ушаков Алексей-Черных Джулия</t>
  </si>
  <si>
    <t>Пирогов Владимир-Белоцветова Евгения</t>
  </si>
  <si>
    <t>Духовской Дмитрий-Ткачев Павел</t>
  </si>
  <si>
    <t>Духовской Максим-Балас Екатерина</t>
  </si>
  <si>
    <t>Зиновьев Андрей-Медведева Алина</t>
  </si>
  <si>
    <t>Дмитриев Илья-Черных Алеся</t>
  </si>
  <si>
    <t>Наумов Эдуард-Куклис Ян</t>
  </si>
  <si>
    <t>Духовской Алексей-Малышева Елена</t>
  </si>
  <si>
    <t>Черных Олег-Токарь Максим</t>
  </si>
  <si>
    <t>Духовская Татьяна-Черных Валентина</t>
  </si>
  <si>
    <t>Горсков Феликс-Михеева Анна</t>
  </si>
  <si>
    <t>Некрасов Роман-Шайдюк Константин</t>
  </si>
  <si>
    <t>Пешкин Константин-Кореневская Оксана</t>
  </si>
  <si>
    <t>Глазов Петр-Вечерский Григорий</t>
  </si>
  <si>
    <t>Елькин Дмитрий-Стрелецкая Наталья</t>
  </si>
  <si>
    <t>Солнцев Евгений-Шуктомов Николай</t>
  </si>
  <si>
    <t>Канева Анна-Корякина Маргарита</t>
  </si>
  <si>
    <t>Андреева Ирина-Белова Екатерина</t>
  </si>
  <si>
    <t>Симаков Константин-Шулепова Ульяна</t>
  </si>
  <si>
    <t>Ткачева Елена-Васькин Олег</t>
  </si>
  <si>
    <t>Ибрагимли Севиндж-Яркова Мария</t>
  </si>
  <si>
    <t>Пирогов-Наумов</t>
  </si>
  <si>
    <t>Ушаков-Духовской</t>
  </si>
  <si>
    <t>Дмитриев-Духовская</t>
  </si>
  <si>
    <t>Пешкин-Глазов</t>
  </si>
  <si>
    <t>Горсков-Солнцев</t>
  </si>
  <si>
    <t>Кореневская-Канева</t>
  </si>
  <si>
    <t>Елькин-Шайдюк</t>
  </si>
  <si>
    <t>Куклис-Андреева</t>
  </si>
  <si>
    <t>1-4 места</t>
  </si>
  <si>
    <t>5-8 места</t>
  </si>
  <si>
    <t>Черемуховка</t>
  </si>
</sst>
</file>

<file path=xl/styles.xml><?xml version="1.0" encoding="utf-8"?>
<styleSheet xmlns="http://schemas.openxmlformats.org/spreadsheetml/2006/main">
  <numFmts count="1">
    <numFmt numFmtId="164" formatCode="_-* #,##0.00\ _р_._-;\-* #,##0.00\ _р_._-;_-* &quot;-&quot;??\ _р_._-;_-@_-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/>
    <xf numFmtId="0" fontId="0" fillId="2" borderId="0" xfId="0" applyFill="1" applyBorder="1"/>
    <xf numFmtId="0" fontId="0" fillId="0" borderId="17" xfId="0" applyBorder="1"/>
    <xf numFmtId="0" fontId="0" fillId="0" borderId="16" xfId="0" applyFill="1" applyBorder="1" applyAlignment="1">
      <alignment vertical="center"/>
    </xf>
    <xf numFmtId="0" fontId="0" fillId="0" borderId="16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7" xfId="0" applyFill="1" applyBorder="1" applyAlignment="1">
      <alignment vertical="center"/>
    </xf>
    <xf numFmtId="0" fontId="0" fillId="0" borderId="1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8" xfId="0" applyFill="1" applyBorder="1" applyAlignment="1">
      <alignment vertical="center"/>
    </xf>
    <xf numFmtId="0" fontId="0" fillId="0" borderId="11" xfId="0" applyFill="1" applyBorder="1"/>
    <xf numFmtId="0" fontId="0" fillId="0" borderId="17" xfId="0" applyFill="1" applyBorder="1" applyAlignment="1">
      <alignment vertical="center"/>
    </xf>
    <xf numFmtId="0" fontId="0" fillId="0" borderId="17" xfId="0" applyFill="1" applyBorder="1"/>
    <xf numFmtId="0" fontId="0" fillId="0" borderId="0" xfId="0" applyFill="1" applyAlignment="1">
      <alignment vertical="center"/>
    </xf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Alignment="1">
      <alignment vertical="center"/>
    </xf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3" borderId="0" xfId="0" applyFill="1"/>
    <xf numFmtId="0" fontId="0" fillId="0" borderId="0" xfId="0" applyFill="1" applyAlignment="1">
      <alignment horizontal="center"/>
    </xf>
    <xf numFmtId="0" fontId="0" fillId="0" borderId="19" xfId="0" quotePrefix="1" applyBorder="1" applyAlignment="1">
      <alignment horizontal="center" vertical="center"/>
    </xf>
    <xf numFmtId="1" fontId="0" fillId="0" borderId="0" xfId="1" applyNumberFormat="1" applyFont="1" applyFill="1" applyAlignment="1">
      <alignment horizontal="center" vertical="center"/>
    </xf>
    <xf numFmtId="1" fontId="0" fillId="0" borderId="0" xfId="1" applyNumberFormat="1" applyFon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3" borderId="1" xfId="0" applyFill="1" applyBorder="1"/>
    <xf numFmtId="0" fontId="0" fillId="5" borderId="16" xfId="0" applyFill="1" applyBorder="1"/>
    <xf numFmtId="0" fontId="0" fillId="13" borderId="16" xfId="0" applyFill="1" applyBorder="1"/>
    <xf numFmtId="0" fontId="0" fillId="14" borderId="16" xfId="0" applyFill="1" applyBorder="1"/>
    <xf numFmtId="0" fontId="0" fillId="3" borderId="16" xfId="0" applyFill="1" applyBorder="1"/>
    <xf numFmtId="0" fontId="0" fillId="5" borderId="0" xfId="0" applyFill="1" applyBorder="1"/>
    <xf numFmtId="0" fontId="0" fillId="13" borderId="0" xfId="0" applyFill="1" applyBorder="1"/>
    <xf numFmtId="0" fontId="0" fillId="14" borderId="0" xfId="0" applyFill="1" applyBorder="1"/>
    <xf numFmtId="0" fontId="0" fillId="3" borderId="0" xfId="0" applyFill="1" applyBorder="1"/>
    <xf numFmtId="0" fontId="0" fillId="13" borderId="5" xfId="0" applyFill="1" applyBorder="1"/>
    <xf numFmtId="0" fontId="0" fillId="5" borderId="17" xfId="0" applyFill="1" applyBorder="1"/>
    <xf numFmtId="0" fontId="0" fillId="13" borderId="17" xfId="0" applyFill="1" applyBorder="1"/>
    <xf numFmtId="0" fontId="0" fillId="14" borderId="17" xfId="0" applyFill="1" applyBorder="1"/>
    <xf numFmtId="0" fontId="0" fillId="3" borderId="17" xfId="0" applyFill="1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Border="1"/>
    <xf numFmtId="0" fontId="0" fillId="3" borderId="2" xfId="0" applyFill="1" applyBorder="1"/>
    <xf numFmtId="0" fontId="0" fillId="3" borderId="6" xfId="0" applyFill="1" applyBorder="1"/>
    <xf numFmtId="0" fontId="0" fillId="0" borderId="0" xfId="0" quotePrefix="1"/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workbookViewId="0">
      <pane ySplit="1" topLeftCell="A2" activePane="bottomLeft" state="frozen"/>
      <selection pane="bottomLeft" activeCell="C14" sqref="C14"/>
    </sheetView>
  </sheetViews>
  <sheetFormatPr defaultRowHeight="15"/>
  <cols>
    <col min="1" max="1" width="7.140625" style="44" bestFit="1" customWidth="1"/>
    <col min="2" max="2" width="21" style="30" bestFit="1" customWidth="1"/>
    <col min="3" max="3" width="15" style="30" bestFit="1" customWidth="1"/>
    <col min="4" max="4" width="11.5703125" style="47" bestFit="1" customWidth="1"/>
    <col min="5" max="16384" width="9.140625" style="30"/>
  </cols>
  <sheetData>
    <row r="1" spans="1:4" s="76" customFormat="1">
      <c r="B1" s="76" t="s">
        <v>173</v>
      </c>
      <c r="C1" s="76" t="s">
        <v>174</v>
      </c>
      <c r="D1" s="46" t="s">
        <v>213</v>
      </c>
    </row>
    <row r="2" spans="1:4">
      <c r="A2" s="44">
        <v>1</v>
      </c>
      <c r="B2" s="30" t="s">
        <v>223</v>
      </c>
      <c r="C2" s="30" t="s">
        <v>103</v>
      </c>
      <c r="D2" s="47">
        <v>1992</v>
      </c>
    </row>
    <row r="3" spans="1:4">
      <c r="A3" s="44">
        <v>2</v>
      </c>
      <c r="B3" s="30" t="s">
        <v>230</v>
      </c>
      <c r="C3" s="30" t="s">
        <v>113</v>
      </c>
      <c r="D3" s="47">
        <v>1999</v>
      </c>
    </row>
    <row r="4" spans="1:4">
      <c r="A4" s="44">
        <v>3</v>
      </c>
      <c r="B4" s="30" t="s">
        <v>234</v>
      </c>
      <c r="C4" s="30" t="s">
        <v>103</v>
      </c>
      <c r="D4" s="47">
        <v>1983</v>
      </c>
    </row>
    <row r="5" spans="1:4">
      <c r="A5" s="44">
        <v>4</v>
      </c>
      <c r="B5" s="30" t="s">
        <v>239</v>
      </c>
      <c r="C5" s="30" t="s">
        <v>103</v>
      </c>
      <c r="D5" s="47">
        <v>1973</v>
      </c>
    </row>
    <row r="6" spans="1:4">
      <c r="A6" s="44">
        <v>5</v>
      </c>
      <c r="B6" s="30" t="s">
        <v>240</v>
      </c>
      <c r="C6" s="30" t="s">
        <v>103</v>
      </c>
      <c r="D6" s="47">
        <v>1968</v>
      </c>
    </row>
    <row r="7" spans="1:4">
      <c r="A7" s="44">
        <v>6</v>
      </c>
      <c r="B7" s="30" t="s">
        <v>238</v>
      </c>
      <c r="C7" s="30" t="s">
        <v>103</v>
      </c>
      <c r="D7" s="47">
        <v>1990</v>
      </c>
    </row>
    <row r="8" spans="1:4">
      <c r="A8" s="44">
        <v>7</v>
      </c>
      <c r="B8" s="30" t="s">
        <v>142</v>
      </c>
      <c r="C8" s="30" t="s">
        <v>103</v>
      </c>
      <c r="D8" s="47">
        <v>1973</v>
      </c>
    </row>
    <row r="9" spans="1:4">
      <c r="A9" s="44">
        <v>8</v>
      </c>
      <c r="B9" s="30" t="s">
        <v>117</v>
      </c>
      <c r="C9" s="30" t="s">
        <v>113</v>
      </c>
      <c r="D9" s="47">
        <v>1974</v>
      </c>
    </row>
    <row r="10" spans="1:4">
      <c r="A10" s="44">
        <v>9</v>
      </c>
      <c r="B10" s="20" t="s">
        <v>111</v>
      </c>
      <c r="C10" s="20" t="s">
        <v>109</v>
      </c>
      <c r="D10" s="20">
        <v>1982</v>
      </c>
    </row>
    <row r="11" spans="1:4">
      <c r="A11" s="44">
        <v>10</v>
      </c>
      <c r="B11" s="30" t="s">
        <v>111</v>
      </c>
      <c r="C11" s="30" t="s">
        <v>109</v>
      </c>
      <c r="D11" s="47">
        <v>1982</v>
      </c>
    </row>
    <row r="12" spans="1:4">
      <c r="A12" s="44">
        <v>11</v>
      </c>
      <c r="B12" s="70" t="s">
        <v>138</v>
      </c>
      <c r="C12" s="70" t="s">
        <v>103</v>
      </c>
      <c r="D12" s="71">
        <v>1976</v>
      </c>
    </row>
    <row r="13" spans="1:4">
      <c r="A13" s="44">
        <v>12</v>
      </c>
      <c r="B13" s="20" t="s">
        <v>123</v>
      </c>
      <c r="C13" s="20" t="s">
        <v>103</v>
      </c>
      <c r="D13" s="20">
        <v>1998</v>
      </c>
    </row>
    <row r="14" spans="1:4">
      <c r="A14" s="44">
        <v>13</v>
      </c>
      <c r="B14" s="20" t="s">
        <v>126</v>
      </c>
      <c r="C14" s="20" t="s">
        <v>103</v>
      </c>
      <c r="D14" s="20">
        <v>1999</v>
      </c>
    </row>
    <row r="15" spans="1:4">
      <c r="A15" s="44">
        <v>14</v>
      </c>
      <c r="B15" s="20" t="s">
        <v>118</v>
      </c>
      <c r="C15" s="20" t="s">
        <v>103</v>
      </c>
      <c r="D15" s="20">
        <v>1974</v>
      </c>
    </row>
    <row r="16" spans="1:4">
      <c r="A16" s="44">
        <v>15</v>
      </c>
      <c r="B16" s="30" t="s">
        <v>220</v>
      </c>
      <c r="C16" s="30" t="s">
        <v>103</v>
      </c>
      <c r="D16" s="47">
        <v>1983</v>
      </c>
    </row>
    <row r="17" spans="1:4">
      <c r="A17" s="44">
        <v>16</v>
      </c>
      <c r="B17" s="70" t="s">
        <v>124</v>
      </c>
      <c r="C17" s="70" t="s">
        <v>103</v>
      </c>
      <c r="D17" s="20">
        <v>1980</v>
      </c>
    </row>
    <row r="18" spans="1:4">
      <c r="A18" s="44">
        <v>17</v>
      </c>
      <c r="B18" s="30" t="s">
        <v>179</v>
      </c>
      <c r="C18" s="30" t="s">
        <v>103</v>
      </c>
      <c r="D18" s="47">
        <v>1991</v>
      </c>
    </row>
    <row r="19" spans="1:4">
      <c r="A19" s="44">
        <v>18</v>
      </c>
      <c r="B19" s="30" t="s">
        <v>224</v>
      </c>
      <c r="C19" s="30" t="s">
        <v>103</v>
      </c>
      <c r="D19" s="47">
        <v>1991</v>
      </c>
    </row>
    <row r="20" spans="1:4">
      <c r="A20" s="44">
        <v>19</v>
      </c>
      <c r="B20" s="30" t="s">
        <v>241</v>
      </c>
      <c r="C20" s="30" t="s">
        <v>103</v>
      </c>
      <c r="D20" s="47">
        <v>1965</v>
      </c>
    </row>
    <row r="21" spans="1:4">
      <c r="A21" s="44">
        <v>20</v>
      </c>
      <c r="B21" s="30" t="s">
        <v>229</v>
      </c>
      <c r="C21" s="30" t="s">
        <v>103</v>
      </c>
      <c r="D21" s="47">
        <v>1995</v>
      </c>
    </row>
    <row r="22" spans="1:4">
      <c r="A22" s="44">
        <v>21</v>
      </c>
      <c r="B22" s="30" t="s">
        <v>242</v>
      </c>
      <c r="C22" s="30" t="s">
        <v>276</v>
      </c>
      <c r="D22" s="47">
        <v>1998</v>
      </c>
    </row>
    <row r="23" spans="1:4">
      <c r="A23" s="44">
        <v>22</v>
      </c>
      <c r="B23" s="30" t="s">
        <v>232</v>
      </c>
      <c r="C23" s="30" t="s">
        <v>113</v>
      </c>
      <c r="D23" s="47">
        <v>1992</v>
      </c>
    </row>
    <row r="24" spans="1:4">
      <c r="A24" s="44">
        <v>23</v>
      </c>
      <c r="B24" s="30" t="s">
        <v>243</v>
      </c>
      <c r="C24" s="30" t="s">
        <v>103</v>
      </c>
      <c r="D24" s="47">
        <v>1989</v>
      </c>
    </row>
    <row r="25" spans="1:4">
      <c r="A25" s="44">
        <v>24</v>
      </c>
      <c r="B25" s="30" t="s">
        <v>115</v>
      </c>
      <c r="C25" s="30" t="s">
        <v>103</v>
      </c>
      <c r="D25" s="20">
        <v>1967</v>
      </c>
    </row>
    <row r="26" spans="1:4">
      <c r="A26" s="44">
        <v>25</v>
      </c>
      <c r="B26" s="30" t="s">
        <v>143</v>
      </c>
      <c r="C26" s="30" t="s">
        <v>113</v>
      </c>
      <c r="D26" s="47">
        <v>1987</v>
      </c>
    </row>
    <row r="27" spans="1:4">
      <c r="A27" s="44">
        <v>26</v>
      </c>
      <c r="B27" s="30" t="s">
        <v>119</v>
      </c>
      <c r="C27" s="30" t="s">
        <v>103</v>
      </c>
      <c r="D27" s="47">
        <v>1986</v>
      </c>
    </row>
    <row r="28" spans="1:4">
      <c r="A28" s="44">
        <v>27</v>
      </c>
      <c r="B28" s="20" t="s">
        <v>105</v>
      </c>
      <c r="C28" s="20" t="s">
        <v>106</v>
      </c>
      <c r="D28" s="20">
        <v>1994</v>
      </c>
    </row>
    <row r="29" spans="1:4">
      <c r="A29" s="44">
        <v>28</v>
      </c>
      <c r="B29" s="30" t="s">
        <v>225</v>
      </c>
      <c r="C29" s="30" t="s">
        <v>103</v>
      </c>
      <c r="D29" s="47">
        <v>1975</v>
      </c>
    </row>
    <row r="30" spans="1:4">
      <c r="A30" s="44">
        <v>29</v>
      </c>
      <c r="B30" s="30" t="s">
        <v>203</v>
      </c>
      <c r="C30" s="30" t="s">
        <v>113</v>
      </c>
      <c r="D30" s="47">
        <v>1963</v>
      </c>
    </row>
    <row r="31" spans="1:4">
      <c r="A31" s="44">
        <v>30</v>
      </c>
      <c r="B31" s="30" t="s">
        <v>233</v>
      </c>
      <c r="C31" s="30" t="s">
        <v>103</v>
      </c>
      <c r="D31" s="47">
        <v>1978</v>
      </c>
    </row>
    <row r="32" spans="1:4">
      <c r="A32" s="44">
        <v>31</v>
      </c>
      <c r="B32" s="30" t="s">
        <v>231</v>
      </c>
      <c r="C32" s="30" t="s">
        <v>113</v>
      </c>
      <c r="D32" s="47">
        <v>2002</v>
      </c>
    </row>
    <row r="33" spans="1:4">
      <c r="A33" s="44">
        <v>32</v>
      </c>
      <c r="B33" s="30" t="s">
        <v>167</v>
      </c>
      <c r="C33" s="30" t="s">
        <v>103</v>
      </c>
      <c r="D33" s="47">
        <v>1998</v>
      </c>
    </row>
    <row r="34" spans="1:4">
      <c r="A34" s="44">
        <v>33</v>
      </c>
      <c r="B34" s="30" t="s">
        <v>237</v>
      </c>
      <c r="C34" s="30" t="s">
        <v>103</v>
      </c>
      <c r="D34" s="47">
        <v>1982</v>
      </c>
    </row>
    <row r="35" spans="1:4">
      <c r="A35" s="44">
        <v>34</v>
      </c>
      <c r="B35" s="20" t="s">
        <v>102</v>
      </c>
      <c r="C35" s="20" t="s">
        <v>103</v>
      </c>
      <c r="D35" s="20">
        <v>1979</v>
      </c>
    </row>
    <row r="36" spans="1:4">
      <c r="A36" s="44">
        <v>35</v>
      </c>
      <c r="B36" s="30" t="s">
        <v>236</v>
      </c>
      <c r="C36" s="30" t="s">
        <v>109</v>
      </c>
      <c r="D36" s="47">
        <v>2000</v>
      </c>
    </row>
    <row r="37" spans="1:4">
      <c r="A37" s="44">
        <v>36</v>
      </c>
      <c r="B37" s="30" t="s">
        <v>169</v>
      </c>
      <c r="C37" s="30" t="s">
        <v>109</v>
      </c>
      <c r="D37" s="47">
        <v>1970</v>
      </c>
    </row>
    <row r="38" spans="1:4">
      <c r="A38" s="44">
        <v>37</v>
      </c>
      <c r="B38" s="30" t="s">
        <v>221</v>
      </c>
      <c r="C38" s="30" t="s">
        <v>109</v>
      </c>
      <c r="D38" s="47">
        <v>1992</v>
      </c>
    </row>
    <row r="39" spans="1:4">
      <c r="A39" s="44">
        <v>38</v>
      </c>
      <c r="B39" s="71" t="s">
        <v>108</v>
      </c>
      <c r="C39" s="71" t="s">
        <v>109</v>
      </c>
      <c r="D39" s="71">
        <v>1971</v>
      </c>
    </row>
    <row r="40" spans="1:4">
      <c r="A40" s="44">
        <v>39</v>
      </c>
      <c r="B40" s="30" t="s">
        <v>235</v>
      </c>
      <c r="C40" s="30" t="s">
        <v>103</v>
      </c>
      <c r="D40" s="47">
        <v>1982</v>
      </c>
    </row>
    <row r="41" spans="1:4">
      <c r="A41" s="44">
        <v>40</v>
      </c>
      <c r="B41" s="30" t="s">
        <v>244</v>
      </c>
      <c r="C41" s="30" t="s">
        <v>103</v>
      </c>
      <c r="D41" s="47">
        <v>1987</v>
      </c>
    </row>
    <row r="42" spans="1:4">
      <c r="A42" s="44">
        <v>41</v>
      </c>
      <c r="B42" s="30" t="s">
        <v>222</v>
      </c>
      <c r="C42" s="30" t="s">
        <v>109</v>
      </c>
      <c r="D42" s="47">
        <v>1998</v>
      </c>
    </row>
    <row r="43" spans="1:4">
      <c r="A43" s="44">
        <v>42</v>
      </c>
      <c r="B43" s="30" t="s">
        <v>158</v>
      </c>
      <c r="C43" s="30" t="s">
        <v>103</v>
      </c>
      <c r="D43" s="47">
        <v>1982</v>
      </c>
    </row>
    <row r="44" spans="1:4">
      <c r="B44" s="20"/>
      <c r="C44" s="20"/>
      <c r="D44" s="20"/>
    </row>
    <row r="45" spans="1:4">
      <c r="B45" s="70"/>
      <c r="C45" s="70"/>
      <c r="D45" s="71"/>
    </row>
  </sheetData>
  <autoFilter ref="A1:D47"/>
  <sortState ref="A2:J57">
    <sortCondition ref="B2:B57"/>
  </sortState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3"/>
  <sheetViews>
    <sheetView workbookViewId="0">
      <pane xSplit="1" ySplit="1" topLeftCell="B2" activePane="bottomRight" state="frozen"/>
      <selection activeCell="B2" sqref="B2:D20"/>
      <selection pane="topRight" activeCell="B2" sqref="B2:D20"/>
      <selection pane="bottomLeft" activeCell="B2" sqref="B2:D20"/>
      <selection pane="bottomRight" activeCell="B2" sqref="B2:D20"/>
    </sheetView>
  </sheetViews>
  <sheetFormatPr defaultRowHeight="15"/>
  <cols>
    <col min="1" max="1" width="2" style="34" bestFit="1" customWidth="1"/>
    <col min="2" max="2" width="3" style="30" bestFit="1" customWidth="1"/>
    <col min="3" max="3" width="21" style="30" bestFit="1" customWidth="1"/>
    <col min="4" max="4" width="1.7109375" style="30" bestFit="1" customWidth="1"/>
    <col min="5" max="5" width="21" style="30" bestFit="1" customWidth="1"/>
    <col min="6" max="6" width="3" style="41" bestFit="1" customWidth="1"/>
    <col min="7" max="7" width="3.85546875" style="41" bestFit="1" customWidth="1"/>
    <col min="8" max="9" width="4" style="42" bestFit="1" customWidth="1"/>
    <col min="10" max="10" width="3" style="43" bestFit="1" customWidth="1"/>
    <col min="11" max="11" width="3.85546875" style="43" bestFit="1" customWidth="1"/>
    <col min="12" max="12" width="2.5703125" hidden="1" customWidth="1"/>
    <col min="13" max="15" width="2.7109375" hidden="1" customWidth="1"/>
    <col min="16" max="16" width="18.5703125" hidden="1" customWidth="1"/>
    <col min="17" max="17" width="20.28515625" hidden="1" customWidth="1"/>
    <col min="18" max="18" width="17.28515625" hidden="1" customWidth="1"/>
  </cols>
  <sheetData>
    <row r="1" spans="1:18">
      <c r="F1" s="41">
        <v>1</v>
      </c>
      <c r="G1" s="41" t="s">
        <v>200</v>
      </c>
      <c r="H1" s="42">
        <v>2</v>
      </c>
      <c r="I1" s="42" t="s">
        <v>200</v>
      </c>
      <c r="J1" s="43">
        <v>3</v>
      </c>
      <c r="K1" s="43" t="s">
        <v>200</v>
      </c>
      <c r="P1" t="s">
        <v>199</v>
      </c>
      <c r="Q1" t="s">
        <v>201</v>
      </c>
      <c r="R1" t="s">
        <v>202</v>
      </c>
    </row>
    <row r="2" spans="1:18">
      <c r="A2" s="90" t="s">
        <v>184</v>
      </c>
      <c r="B2" s="30">
        <v>1</v>
      </c>
      <c r="C2" s="30">
        <f>'WS на 16'!C5</f>
        <v>0</v>
      </c>
      <c r="D2" s="30" t="s">
        <v>180</v>
      </c>
      <c r="E2" s="30" t="e">
        <f>'WS на 16'!C8</f>
        <v>#N/A</v>
      </c>
      <c r="L2">
        <f>IF(F2-G2=0,0,IF(F2-G2&gt;0,1,-1))</f>
        <v>0</v>
      </c>
      <c r="M2">
        <f>IF(H2-I2=0,0,IF(H2-I2&gt;0,1,-1))</f>
        <v>0</v>
      </c>
      <c r="N2">
        <f>IF(J2-K2=0,0,IF(J2-K2&gt;0,1,-1))</f>
        <v>0</v>
      </c>
      <c r="O2">
        <f>SUM(L2:N2)</f>
        <v>0</v>
      </c>
      <c r="P2">
        <f>IF(O2=0,0,IF(O2&gt;0,C2,E2))</f>
        <v>0</v>
      </c>
      <c r="Q2">
        <f>IF(O2=0,0,IF(O2&gt;0,E2,C2))</f>
        <v>0</v>
      </c>
      <c r="R2" t="str">
        <f t="shared" ref="R2:R30" si="0">CONCATENATE(F2,"-",G2," ",H2,"-",I2," ",J2,"-",K2)</f>
        <v>- - -</v>
      </c>
    </row>
    <row r="3" spans="1:18">
      <c r="A3" s="90"/>
      <c r="B3" s="41">
        <v>2</v>
      </c>
      <c r="C3" s="30">
        <f>'WS на 16'!C13</f>
        <v>0</v>
      </c>
      <c r="D3" s="30" t="s">
        <v>180</v>
      </c>
      <c r="E3" s="30">
        <f>'WS на 16'!C16</f>
        <v>0</v>
      </c>
      <c r="L3">
        <f t="shared" ref="L3:L33" si="1">IF(F3-G3=0,0,IF(F3-G3&gt;0,1,-1))</f>
        <v>0</v>
      </c>
      <c r="M3">
        <f t="shared" ref="M3:M33" si="2">IF(H3-I3=0,0,IF(H3-I3&gt;0,1,-1))</f>
        <v>0</v>
      </c>
      <c r="N3">
        <f t="shared" ref="N3:N33" si="3">IF(J3-K3=0,0,IF(J3-K3&gt;0,1,-1))</f>
        <v>0</v>
      </c>
      <c r="O3">
        <f t="shared" ref="O3:O33" si="4">SUM(L3:N3)</f>
        <v>0</v>
      </c>
      <c r="P3">
        <f t="shared" ref="P3:P33" si="5">IF(O3=0,0,IF(O3&gt;0,C3,E3))</f>
        <v>0</v>
      </c>
      <c r="Q3">
        <f t="shared" ref="Q3:Q33" si="6">IF(O3=0,0,IF(O3&gt;0,E3,C3))</f>
        <v>0</v>
      </c>
      <c r="R3" t="str">
        <f t="shared" si="0"/>
        <v>- - -</v>
      </c>
    </row>
    <row r="4" spans="1:18">
      <c r="A4" s="90"/>
      <c r="B4" s="41">
        <v>3</v>
      </c>
      <c r="C4" s="30">
        <f>'WS на 16'!C21</f>
        <v>0</v>
      </c>
      <c r="D4" s="30" t="s">
        <v>180</v>
      </c>
      <c r="E4" s="30">
        <f>'WS на 16'!C24</f>
        <v>0</v>
      </c>
      <c r="L4">
        <f t="shared" si="1"/>
        <v>0</v>
      </c>
      <c r="M4">
        <f t="shared" si="2"/>
        <v>0</v>
      </c>
      <c r="N4">
        <f t="shared" si="3"/>
        <v>0</v>
      </c>
      <c r="O4">
        <f t="shared" si="4"/>
        <v>0</v>
      </c>
      <c r="P4">
        <f t="shared" si="5"/>
        <v>0</v>
      </c>
      <c r="Q4">
        <f t="shared" si="6"/>
        <v>0</v>
      </c>
      <c r="R4" t="str">
        <f t="shared" si="0"/>
        <v>- - -</v>
      </c>
    </row>
    <row r="5" spans="1:18">
      <c r="A5" s="90"/>
      <c r="B5" s="41">
        <v>4</v>
      </c>
      <c r="C5" s="30">
        <f>'WS на 16'!C29</f>
        <v>0</v>
      </c>
      <c r="D5" s="30" t="s">
        <v>180</v>
      </c>
      <c r="E5" s="30">
        <f>'WS на 16'!C32</f>
        <v>0</v>
      </c>
      <c r="L5">
        <f t="shared" si="1"/>
        <v>0</v>
      </c>
      <c r="M5">
        <f t="shared" si="2"/>
        <v>0</v>
      </c>
      <c r="N5">
        <f t="shared" si="3"/>
        <v>0</v>
      </c>
      <c r="O5">
        <f t="shared" si="4"/>
        <v>0</v>
      </c>
      <c r="P5">
        <f t="shared" si="5"/>
        <v>0</v>
      </c>
      <c r="Q5">
        <f t="shared" si="6"/>
        <v>0</v>
      </c>
      <c r="R5" t="str">
        <f t="shared" si="0"/>
        <v>- - -</v>
      </c>
    </row>
    <row r="6" spans="1:18">
      <c r="A6" s="90"/>
      <c r="B6" s="41">
        <v>5</v>
      </c>
      <c r="C6" s="30">
        <f>'WS на 16'!C37</f>
        <v>0</v>
      </c>
      <c r="D6" s="30" t="s">
        <v>180</v>
      </c>
      <c r="E6" s="30">
        <f>'WS на 16'!C40</f>
        <v>0</v>
      </c>
      <c r="L6">
        <f t="shared" si="1"/>
        <v>0</v>
      </c>
      <c r="M6">
        <f t="shared" si="2"/>
        <v>0</v>
      </c>
      <c r="N6">
        <f t="shared" si="3"/>
        <v>0</v>
      </c>
      <c r="O6">
        <f t="shared" si="4"/>
        <v>0</v>
      </c>
      <c r="P6">
        <f t="shared" si="5"/>
        <v>0</v>
      </c>
      <c r="Q6">
        <f t="shared" si="6"/>
        <v>0</v>
      </c>
      <c r="R6" t="str">
        <f t="shared" si="0"/>
        <v>- - -</v>
      </c>
    </row>
    <row r="7" spans="1:18">
      <c r="A7" s="90"/>
      <c r="B7" s="41">
        <v>6</v>
      </c>
      <c r="C7" s="30">
        <f>'WS на 16'!C45</f>
        <v>0</v>
      </c>
      <c r="D7" s="30" t="s">
        <v>180</v>
      </c>
      <c r="E7" s="30">
        <f>'WS на 16'!C48</f>
        <v>0</v>
      </c>
      <c r="L7">
        <f t="shared" si="1"/>
        <v>0</v>
      </c>
      <c r="M7">
        <f t="shared" si="2"/>
        <v>0</v>
      </c>
      <c r="N7">
        <f t="shared" si="3"/>
        <v>0</v>
      </c>
      <c r="O7">
        <f t="shared" si="4"/>
        <v>0</v>
      </c>
      <c r="P7">
        <f t="shared" si="5"/>
        <v>0</v>
      </c>
      <c r="Q7">
        <f t="shared" si="6"/>
        <v>0</v>
      </c>
      <c r="R7" t="str">
        <f t="shared" si="0"/>
        <v>- - -</v>
      </c>
    </row>
    <row r="8" spans="1:18">
      <c r="A8" s="90"/>
      <c r="B8" s="41">
        <v>7</v>
      </c>
      <c r="C8" s="30">
        <f>'WS на 16'!C53</f>
        <v>0</v>
      </c>
      <c r="D8" s="30" t="s">
        <v>180</v>
      </c>
      <c r="E8" s="30">
        <f>'WS на 16'!C56</f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0</v>
      </c>
      <c r="P8">
        <f t="shared" si="5"/>
        <v>0</v>
      </c>
      <c r="Q8">
        <f t="shared" si="6"/>
        <v>0</v>
      </c>
      <c r="R8" t="str">
        <f t="shared" si="0"/>
        <v>- - -</v>
      </c>
    </row>
    <row r="9" spans="1:18">
      <c r="A9" s="90"/>
      <c r="B9" s="30">
        <v>8</v>
      </c>
      <c r="C9" s="30" t="e">
        <f>'WS на 16'!C61</f>
        <v>#N/A</v>
      </c>
      <c r="D9" s="30" t="s">
        <v>180</v>
      </c>
      <c r="E9" s="30">
        <f>'WS на 16'!C64</f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0</v>
      </c>
      <c r="P9">
        <f t="shared" si="5"/>
        <v>0</v>
      </c>
      <c r="Q9">
        <f t="shared" si="6"/>
        <v>0</v>
      </c>
      <c r="R9" t="str">
        <f t="shared" si="0"/>
        <v>- - -</v>
      </c>
    </row>
    <row r="10" spans="1:18">
      <c r="A10" s="90" t="s">
        <v>185</v>
      </c>
      <c r="B10" s="30">
        <v>1</v>
      </c>
      <c r="C10" s="30">
        <f>'WS на 16'!W4</f>
        <v>0</v>
      </c>
      <c r="D10" s="30" t="s">
        <v>180</v>
      </c>
      <c r="E10" s="30">
        <f>'WS на 16'!W7</f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0</v>
      </c>
      <c r="P10">
        <f t="shared" si="5"/>
        <v>0</v>
      </c>
      <c r="Q10">
        <f t="shared" si="6"/>
        <v>0</v>
      </c>
      <c r="R10" t="str">
        <f t="shared" si="0"/>
        <v>- - -</v>
      </c>
    </row>
    <row r="11" spans="1:18">
      <c r="A11" s="90"/>
      <c r="B11" s="41">
        <v>2</v>
      </c>
      <c r="C11" s="30">
        <f>'WS на 16'!W8</f>
        <v>0</v>
      </c>
      <c r="D11" s="30" t="s">
        <v>180</v>
      </c>
      <c r="E11" s="30">
        <f>'WS на 16'!W11</f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0</v>
      </c>
      <c r="R11" t="str">
        <f t="shared" si="0"/>
        <v>- - -</v>
      </c>
    </row>
    <row r="12" spans="1:18">
      <c r="A12" s="90"/>
      <c r="B12" s="41">
        <v>3</v>
      </c>
      <c r="C12" s="30">
        <f>'WS на 16'!W12</f>
        <v>0</v>
      </c>
      <c r="D12" s="30" t="s">
        <v>180</v>
      </c>
      <c r="E12" s="30">
        <f>'WS на 16'!W15</f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0</v>
      </c>
      <c r="R12" t="str">
        <f t="shared" si="0"/>
        <v>- - -</v>
      </c>
    </row>
    <row r="13" spans="1:18">
      <c r="A13" s="90"/>
      <c r="B13" s="30">
        <v>4</v>
      </c>
      <c r="C13" s="30">
        <f>'WS на 16'!W16</f>
        <v>0</v>
      </c>
      <c r="D13" s="30" t="s">
        <v>180</v>
      </c>
      <c r="E13" s="30">
        <f>'WS на 16'!W19</f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0</v>
      </c>
      <c r="P13">
        <f t="shared" si="5"/>
        <v>0</v>
      </c>
      <c r="Q13">
        <f t="shared" si="6"/>
        <v>0</v>
      </c>
      <c r="R13" t="str">
        <f t="shared" si="0"/>
        <v>- - -</v>
      </c>
    </row>
    <row r="14" spans="1:18">
      <c r="A14" s="90" t="s">
        <v>181</v>
      </c>
      <c r="B14" s="41">
        <v>1</v>
      </c>
      <c r="C14" s="30">
        <f>'WS на 16'!H9</f>
        <v>0</v>
      </c>
      <c r="D14" s="30" t="s">
        <v>180</v>
      </c>
      <c r="E14" s="30">
        <f>'WS на 16'!H12</f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0</v>
      </c>
      <c r="P14">
        <f t="shared" si="5"/>
        <v>0</v>
      </c>
      <c r="Q14">
        <f t="shared" si="6"/>
        <v>0</v>
      </c>
      <c r="R14" t="str">
        <f t="shared" si="0"/>
        <v>- - -</v>
      </c>
    </row>
    <row r="15" spans="1:18">
      <c r="A15" s="90"/>
      <c r="B15" s="41">
        <v>2</v>
      </c>
      <c r="C15" s="30">
        <f>'WS на 16'!H25</f>
        <v>0</v>
      </c>
      <c r="D15" s="30" t="s">
        <v>180</v>
      </c>
      <c r="E15" s="30">
        <f>'WS на 16'!H28</f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0</v>
      </c>
      <c r="P15">
        <f t="shared" si="5"/>
        <v>0</v>
      </c>
      <c r="Q15">
        <f t="shared" si="6"/>
        <v>0</v>
      </c>
      <c r="R15" t="str">
        <f t="shared" si="0"/>
        <v>- - -</v>
      </c>
    </row>
    <row r="16" spans="1:18">
      <c r="A16" s="90"/>
      <c r="B16" s="41">
        <v>3</v>
      </c>
      <c r="C16" s="30">
        <f>'WS на 16'!H41</f>
        <v>0</v>
      </c>
      <c r="D16" s="30" t="s">
        <v>180</v>
      </c>
      <c r="E16" s="30">
        <f>'WS на 16'!H44</f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0</v>
      </c>
      <c r="P16">
        <f t="shared" si="5"/>
        <v>0</v>
      </c>
      <c r="Q16">
        <f t="shared" si="6"/>
        <v>0</v>
      </c>
      <c r="R16" t="str">
        <f t="shared" si="0"/>
        <v>- - -</v>
      </c>
    </row>
    <row r="17" spans="1:18">
      <c r="A17" s="90"/>
      <c r="B17" s="41">
        <v>4</v>
      </c>
      <c r="C17" s="30">
        <f>'WS на 16'!H57</f>
        <v>0</v>
      </c>
      <c r="D17" s="30" t="s">
        <v>180</v>
      </c>
      <c r="E17" s="30">
        <f>'WS на 16'!H60</f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0</v>
      </c>
      <c r="P17">
        <f t="shared" si="5"/>
        <v>0</v>
      </c>
      <c r="Q17">
        <f t="shared" si="6"/>
        <v>0</v>
      </c>
      <c r="R17" t="str">
        <f t="shared" si="0"/>
        <v>- - -</v>
      </c>
    </row>
    <row r="18" spans="1:18">
      <c r="A18" s="90" t="s">
        <v>188</v>
      </c>
      <c r="B18" s="41">
        <v>1</v>
      </c>
      <c r="C18" s="30">
        <f>'WS на 16'!AB6</f>
        <v>0</v>
      </c>
      <c r="D18" s="30" t="s">
        <v>180</v>
      </c>
      <c r="E18" s="30">
        <f>'WS на 16'!AB9</f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0</v>
      </c>
      <c r="P18">
        <f t="shared" si="5"/>
        <v>0</v>
      </c>
      <c r="Q18">
        <f t="shared" si="6"/>
        <v>0</v>
      </c>
      <c r="R18" t="str">
        <f t="shared" si="0"/>
        <v>- - -</v>
      </c>
    </row>
    <row r="19" spans="1:18">
      <c r="A19" s="90"/>
      <c r="B19" s="41">
        <v>2</v>
      </c>
      <c r="C19" s="30">
        <f>'WS на 16'!AB14</f>
        <v>0</v>
      </c>
      <c r="D19" s="30" t="s">
        <v>180</v>
      </c>
      <c r="E19" s="30">
        <f>'WS на 16'!AB17</f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0</v>
      </c>
      <c r="P19">
        <f t="shared" si="5"/>
        <v>0</v>
      </c>
      <c r="Q19">
        <f t="shared" si="6"/>
        <v>0</v>
      </c>
      <c r="R19" t="str">
        <f t="shared" si="0"/>
        <v>- - -</v>
      </c>
    </row>
    <row r="20" spans="1:18">
      <c r="A20" s="90" t="s">
        <v>189</v>
      </c>
      <c r="B20" s="41">
        <v>1</v>
      </c>
      <c r="C20" s="30">
        <f>'WS на 16'!W51</f>
        <v>0</v>
      </c>
      <c r="D20" s="30" t="s">
        <v>180</v>
      </c>
      <c r="E20" s="30">
        <f>'WS на 16'!W54</f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0</v>
      </c>
      <c r="P20">
        <f t="shared" si="5"/>
        <v>0</v>
      </c>
      <c r="Q20">
        <f t="shared" si="6"/>
        <v>0</v>
      </c>
      <c r="R20" t="str">
        <f t="shared" si="0"/>
        <v>- - -</v>
      </c>
    </row>
    <row r="21" spans="1:18">
      <c r="A21" s="90"/>
      <c r="B21" s="41">
        <v>2</v>
      </c>
      <c r="C21" s="30">
        <f>'WS на 16'!W55</f>
        <v>0</v>
      </c>
      <c r="D21" s="30" t="s">
        <v>180</v>
      </c>
      <c r="E21" s="30">
        <f>'WS на 16'!W58</f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0</v>
      </c>
      <c r="P21">
        <f t="shared" si="5"/>
        <v>0</v>
      </c>
      <c r="Q21">
        <f t="shared" si="6"/>
        <v>0</v>
      </c>
      <c r="R21" t="str">
        <f t="shared" si="0"/>
        <v>- - -</v>
      </c>
    </row>
    <row r="22" spans="1:18">
      <c r="A22" s="90" t="s">
        <v>191</v>
      </c>
      <c r="B22" s="41">
        <v>1</v>
      </c>
      <c r="C22" s="30">
        <f>'WS на 16'!AG10</f>
        <v>0</v>
      </c>
      <c r="D22" s="30" t="s">
        <v>180</v>
      </c>
      <c r="E22" s="30">
        <f>'WS на 16'!AG13</f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0</v>
      </c>
      <c r="P22">
        <f t="shared" si="5"/>
        <v>0</v>
      </c>
      <c r="Q22">
        <f t="shared" si="6"/>
        <v>0</v>
      </c>
      <c r="R22" t="str">
        <f t="shared" si="0"/>
        <v>- - -</v>
      </c>
    </row>
    <row r="23" spans="1:18">
      <c r="A23" s="90"/>
      <c r="B23" s="41">
        <v>2</v>
      </c>
      <c r="C23" s="30">
        <f>'WS на 16'!AG16</f>
        <v>0</v>
      </c>
      <c r="D23" s="30" t="s">
        <v>180</v>
      </c>
      <c r="E23" s="30">
        <f>'WS на 16'!AG19</f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0</v>
      </c>
      <c r="P23">
        <f t="shared" si="5"/>
        <v>0</v>
      </c>
      <c r="Q23">
        <f t="shared" si="6"/>
        <v>0</v>
      </c>
      <c r="R23" t="str">
        <f t="shared" si="0"/>
        <v>- - -</v>
      </c>
    </row>
    <row r="24" spans="1:18">
      <c r="A24" s="90" t="s">
        <v>193</v>
      </c>
      <c r="B24" s="41">
        <v>1</v>
      </c>
      <c r="C24" s="30">
        <f>'WS на 16'!AB53</f>
        <v>0</v>
      </c>
      <c r="D24" s="30" t="s">
        <v>180</v>
      </c>
      <c r="E24" s="30">
        <f>'WS на 16'!AB56</f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0</v>
      </c>
      <c r="P24">
        <f t="shared" si="5"/>
        <v>0</v>
      </c>
      <c r="Q24">
        <f t="shared" si="6"/>
        <v>0</v>
      </c>
      <c r="R24" t="str">
        <f t="shared" si="0"/>
        <v>- - -</v>
      </c>
    </row>
    <row r="25" spans="1:18">
      <c r="A25" s="90"/>
      <c r="B25" s="41">
        <v>2</v>
      </c>
      <c r="C25" s="30">
        <f>'WS на 16'!AB59</f>
        <v>0</v>
      </c>
      <c r="D25" s="30" t="s">
        <v>180</v>
      </c>
      <c r="E25" s="30">
        <f>'WS на 16'!AB62</f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0</v>
      </c>
      <c r="P25">
        <f t="shared" si="5"/>
        <v>0</v>
      </c>
      <c r="Q25">
        <f t="shared" si="6"/>
        <v>0</v>
      </c>
      <c r="R25" t="str">
        <f t="shared" si="0"/>
        <v>- - -</v>
      </c>
    </row>
    <row r="26" spans="1:18">
      <c r="A26" s="90" t="s">
        <v>195</v>
      </c>
      <c r="B26" s="41">
        <v>1</v>
      </c>
      <c r="C26" s="30">
        <f>'WS на 16'!M17</f>
        <v>0</v>
      </c>
      <c r="D26" s="30" t="s">
        <v>180</v>
      </c>
      <c r="E26" s="30">
        <f>'WS на 16'!M20</f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0</v>
      </c>
      <c r="P26">
        <f t="shared" si="5"/>
        <v>0</v>
      </c>
      <c r="Q26">
        <f t="shared" si="6"/>
        <v>0</v>
      </c>
      <c r="R26" t="str">
        <f t="shared" si="0"/>
        <v>- - -</v>
      </c>
    </row>
    <row r="27" spans="1:18">
      <c r="A27" s="90"/>
      <c r="B27" s="41">
        <v>2</v>
      </c>
      <c r="C27" s="30">
        <f>'WS на 16'!M49</f>
        <v>0</v>
      </c>
      <c r="D27" s="30" t="s">
        <v>180</v>
      </c>
      <c r="E27" s="30">
        <f>'WS на 16'!M52</f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0</v>
      </c>
      <c r="P27">
        <f t="shared" si="5"/>
        <v>0</v>
      </c>
      <c r="Q27">
        <f t="shared" si="6"/>
        <v>0</v>
      </c>
      <c r="R27" t="str">
        <f t="shared" si="0"/>
        <v>- - -</v>
      </c>
    </row>
    <row r="28" spans="1:18">
      <c r="A28" s="90" t="s">
        <v>196</v>
      </c>
      <c r="B28" s="30">
        <v>1</v>
      </c>
      <c r="C28" s="30">
        <f>'WS на 16'!W25</f>
        <v>0</v>
      </c>
      <c r="D28" s="30" t="s">
        <v>180</v>
      </c>
      <c r="E28" s="30">
        <f>'WS на 16'!W28</f>
        <v>0</v>
      </c>
      <c r="L28">
        <f t="shared" si="1"/>
        <v>0</v>
      </c>
      <c r="M28">
        <f t="shared" si="2"/>
        <v>0</v>
      </c>
      <c r="N28">
        <f t="shared" si="3"/>
        <v>0</v>
      </c>
      <c r="O28">
        <f t="shared" si="4"/>
        <v>0</v>
      </c>
      <c r="P28">
        <f t="shared" si="5"/>
        <v>0</v>
      </c>
      <c r="Q28">
        <f t="shared" si="6"/>
        <v>0</v>
      </c>
      <c r="R28" t="str">
        <f t="shared" si="0"/>
        <v>- - -</v>
      </c>
    </row>
    <row r="29" spans="1:18">
      <c r="A29" s="90"/>
      <c r="B29" s="30">
        <v>2</v>
      </c>
      <c r="C29" s="30">
        <f>'WS на 16'!W29</f>
        <v>0</v>
      </c>
      <c r="D29" s="30" t="s">
        <v>180</v>
      </c>
      <c r="E29" s="30">
        <f>'WS на 16'!W32</f>
        <v>0</v>
      </c>
      <c r="L29">
        <f t="shared" si="1"/>
        <v>0</v>
      </c>
      <c r="M29">
        <f t="shared" si="2"/>
        <v>0</v>
      </c>
      <c r="N29">
        <f t="shared" si="3"/>
        <v>0</v>
      </c>
      <c r="O29">
        <f t="shared" si="4"/>
        <v>0</v>
      </c>
      <c r="P29">
        <f t="shared" si="5"/>
        <v>0</v>
      </c>
      <c r="Q29">
        <f t="shared" si="6"/>
        <v>0</v>
      </c>
      <c r="R29" t="str">
        <f t="shared" si="0"/>
        <v>- - -</v>
      </c>
    </row>
    <row r="30" spans="1:18">
      <c r="A30" s="90" t="s">
        <v>197</v>
      </c>
      <c r="B30" s="41">
        <v>1</v>
      </c>
      <c r="C30" s="30">
        <f>'WS на 16'!R33</f>
        <v>0</v>
      </c>
      <c r="D30" s="30" t="s">
        <v>180</v>
      </c>
      <c r="E30" s="30">
        <f>'WS на 16'!R36</f>
        <v>0</v>
      </c>
      <c r="L30">
        <f t="shared" si="1"/>
        <v>0</v>
      </c>
      <c r="M30">
        <f t="shared" si="2"/>
        <v>0</v>
      </c>
      <c r="N30">
        <f t="shared" si="3"/>
        <v>0</v>
      </c>
      <c r="O30">
        <f t="shared" si="4"/>
        <v>0</v>
      </c>
      <c r="P30">
        <f t="shared" si="5"/>
        <v>0</v>
      </c>
      <c r="Q30">
        <f t="shared" si="6"/>
        <v>0</v>
      </c>
      <c r="R30" t="str">
        <f t="shared" si="0"/>
        <v>- - -</v>
      </c>
    </row>
    <row r="31" spans="1:18">
      <c r="A31" s="90"/>
      <c r="B31" s="41">
        <v>2</v>
      </c>
      <c r="C31" s="30">
        <f>'WS на 16'!R49</f>
        <v>0</v>
      </c>
      <c r="D31" s="30" t="s">
        <v>180</v>
      </c>
      <c r="E31" s="30">
        <f>'WS на 16'!R52</f>
        <v>0</v>
      </c>
      <c r="L31">
        <f t="shared" si="1"/>
        <v>0</v>
      </c>
      <c r="M31">
        <f t="shared" si="2"/>
        <v>0</v>
      </c>
      <c r="N31">
        <f t="shared" si="3"/>
        <v>0</v>
      </c>
      <c r="O31">
        <f t="shared" si="4"/>
        <v>0</v>
      </c>
      <c r="P31">
        <f t="shared" si="5"/>
        <v>0</v>
      </c>
      <c r="Q31">
        <f t="shared" si="6"/>
        <v>0</v>
      </c>
      <c r="R31" t="str">
        <f>CONCATENATE(F31,"-",G31," ",H31,"-",I31," ",J31,"-",K31)</f>
        <v>- - -</v>
      </c>
    </row>
    <row r="32" spans="1:18">
      <c r="A32" s="90" t="s">
        <v>198</v>
      </c>
      <c r="B32" s="41">
        <v>1</v>
      </c>
      <c r="C32" s="30">
        <f>'WS на 16'!AB27</f>
        <v>0</v>
      </c>
      <c r="D32" s="30" t="s">
        <v>180</v>
      </c>
      <c r="E32" s="30">
        <f>'WS на 16'!AB30</f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4"/>
        <v>0</v>
      </c>
      <c r="P32">
        <f t="shared" si="5"/>
        <v>0</v>
      </c>
      <c r="Q32">
        <f t="shared" si="6"/>
        <v>0</v>
      </c>
      <c r="R32" t="str">
        <f>CONCATENATE(F32,"-",G32," ",H32,"-",I32," ",J32,"-",K32)</f>
        <v>- - -</v>
      </c>
    </row>
    <row r="33" spans="1:18">
      <c r="A33" s="90"/>
      <c r="B33" s="30">
        <v>2</v>
      </c>
      <c r="C33" s="30">
        <f>'WS на 16'!AB34</f>
        <v>0</v>
      </c>
      <c r="D33" s="30" t="s">
        <v>180</v>
      </c>
      <c r="E33" s="30">
        <f>'WS на 16'!AB37</f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0</v>
      </c>
      <c r="P33">
        <f t="shared" si="5"/>
        <v>0</v>
      </c>
      <c r="Q33">
        <f t="shared" si="6"/>
        <v>0</v>
      </c>
      <c r="R33" t="str">
        <f>CONCATENATE(F33,"-",G33," ",H33,"-",I33," ",J33,"-",K33)</f>
        <v>- - -</v>
      </c>
    </row>
  </sheetData>
  <autoFilter ref="A1:R33"/>
  <mergeCells count="11">
    <mergeCell ref="A24:A25"/>
    <mergeCell ref="A26:A27"/>
    <mergeCell ref="A28:A29"/>
    <mergeCell ref="A30:A31"/>
    <mergeCell ref="A32:A33"/>
    <mergeCell ref="A18:A19"/>
    <mergeCell ref="A20:A21"/>
    <mergeCell ref="A22:A23"/>
    <mergeCell ref="A2:A9"/>
    <mergeCell ref="A10:A13"/>
    <mergeCell ref="A14:A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67"/>
  <sheetViews>
    <sheetView topLeftCell="A3" zoomScale="50" zoomScaleNormal="50" workbookViewId="0">
      <selection activeCell="B2" sqref="B2:D20"/>
    </sheetView>
  </sheetViews>
  <sheetFormatPr defaultRowHeight="15"/>
  <cols>
    <col min="1" max="1" width="2" style="30" customWidth="1"/>
    <col min="2" max="2" width="3.5703125" style="30" bestFit="1" customWidth="1"/>
    <col min="3" max="3" width="20" style="30" bestFit="1" customWidth="1"/>
    <col min="4" max="6" width="2" customWidth="1"/>
    <col min="7" max="7" width="3.28515625" bestFit="1" customWidth="1"/>
    <col min="8" max="8" width="20" bestFit="1" customWidth="1"/>
    <col min="9" max="11" width="2" customWidth="1"/>
    <col min="12" max="12" width="3.42578125" bestFit="1" customWidth="1"/>
    <col min="13" max="13" width="18" customWidth="1"/>
    <col min="14" max="16" width="2" customWidth="1"/>
    <col min="17" max="17" width="3.42578125" bestFit="1" customWidth="1"/>
    <col min="18" max="18" width="18" customWidth="1"/>
    <col min="19" max="20" width="3.7109375" customWidth="1"/>
    <col min="21" max="21" width="2.5703125" customWidth="1"/>
    <col min="22" max="22" width="4.42578125" style="30" bestFit="1" customWidth="1"/>
    <col min="23" max="23" width="20" style="30" bestFit="1" customWidth="1"/>
    <col min="24" max="26" width="2" customWidth="1"/>
    <col min="27" max="27" width="4.7109375" bestFit="1" customWidth="1"/>
    <col min="28" max="28" width="21" bestFit="1" customWidth="1"/>
    <col min="29" max="31" width="2" customWidth="1"/>
    <col min="32" max="32" width="3.5703125" bestFit="1" customWidth="1"/>
    <col min="33" max="33" width="20.5703125" bestFit="1" customWidth="1"/>
    <col min="34" max="36" width="2" customWidth="1"/>
    <col min="37" max="37" width="4.28515625" style="30" bestFit="1" customWidth="1"/>
    <col min="38" max="38" width="17.5703125" style="30" customWidth="1"/>
    <col min="39" max="39" width="2.7109375" customWidth="1"/>
    <col min="40" max="40" width="2.42578125" customWidth="1"/>
    <col min="41" max="41" width="2.28515625" customWidth="1"/>
    <col min="42" max="42" width="3.85546875" style="30" bestFit="1" customWidth="1"/>
    <col min="43" max="43" width="20.28515625" style="30" bestFit="1" customWidth="1"/>
    <col min="44" max="46" width="2" customWidth="1"/>
    <col min="47" max="47" width="4" style="30" bestFit="1" customWidth="1"/>
    <col min="48" max="48" width="17.5703125" style="30" customWidth="1"/>
    <col min="49" max="51" width="2" customWidth="1"/>
    <col min="52" max="52" width="3.42578125" style="30" bestFit="1" customWidth="1"/>
    <col min="53" max="53" width="17.5703125" style="30" customWidth="1"/>
    <col min="54" max="54" width="2.7109375" customWidth="1"/>
  </cols>
  <sheetData>
    <row r="1" spans="1:45" ht="15.75" thickBot="1">
      <c r="A1" s="18"/>
      <c r="B1" s="18">
        <v>1</v>
      </c>
      <c r="C1" s="18"/>
      <c r="D1" s="14"/>
      <c r="E1" s="14"/>
      <c r="F1" s="14"/>
      <c r="G1" s="14">
        <v>2</v>
      </c>
      <c r="H1" s="14"/>
      <c r="I1" s="14"/>
      <c r="J1" s="14"/>
      <c r="K1" s="14"/>
      <c r="L1" s="14">
        <v>3</v>
      </c>
      <c r="M1" s="14"/>
      <c r="N1" s="14"/>
      <c r="O1" s="14"/>
      <c r="P1" s="14"/>
      <c r="Q1" s="14"/>
      <c r="R1" s="14"/>
      <c r="S1" s="2"/>
    </row>
    <row r="2" spans="1:45">
      <c r="A2" s="20"/>
      <c r="B2" s="20"/>
      <c r="C2" s="2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4"/>
      <c r="U2" s="1"/>
      <c r="V2" s="18" t="s">
        <v>55</v>
      </c>
      <c r="W2" s="18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2"/>
      <c r="AS2" s="9"/>
    </row>
    <row r="3" spans="1:45" ht="15.75" thickBot="1">
      <c r="A3" s="20"/>
      <c r="B3" s="20"/>
      <c r="C3" s="2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4"/>
      <c r="U3" s="3"/>
      <c r="V3" s="20"/>
      <c r="W3" s="20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4"/>
      <c r="AS3" s="9"/>
    </row>
    <row r="4" spans="1:45" ht="15.75" thickBot="1">
      <c r="A4" s="20"/>
      <c r="B4" s="20"/>
      <c r="C4" s="2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4"/>
      <c r="U4" s="3"/>
      <c r="V4" s="21" t="s">
        <v>16</v>
      </c>
      <c r="W4" s="22">
        <f>'MSC игры 16'!Q2</f>
        <v>0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4"/>
      <c r="AS4" s="9"/>
    </row>
    <row r="5" spans="1:45" ht="15.75" thickBot="1">
      <c r="A5" s="20"/>
      <c r="B5" s="21">
        <v>1</v>
      </c>
      <c r="C5" s="22">
        <f>VLOOKUP(B5,MSC!A1:C48,2,FALSE)</f>
        <v>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4"/>
      <c r="U5" s="3"/>
      <c r="V5" s="84" t="s">
        <v>65</v>
      </c>
      <c r="W5" s="23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4"/>
      <c r="AS5" s="9"/>
    </row>
    <row r="6" spans="1:45">
      <c r="A6" s="20"/>
      <c r="B6" s="88" t="s">
        <v>16</v>
      </c>
      <c r="C6" s="2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4"/>
      <c r="U6" s="3"/>
      <c r="V6" s="85"/>
      <c r="W6" s="24"/>
      <c r="X6" s="15"/>
      <c r="Y6" s="15"/>
      <c r="Z6" s="9"/>
      <c r="AA6" s="12"/>
      <c r="AB6" s="7">
        <f>'MSC игры 16'!P10</f>
        <v>0</v>
      </c>
      <c r="AC6" s="9"/>
      <c r="AD6" s="9"/>
      <c r="AE6" s="9"/>
      <c r="AF6" s="9"/>
      <c r="AG6" s="9"/>
      <c r="AH6" s="9"/>
      <c r="AI6" s="4"/>
      <c r="AS6" s="9"/>
    </row>
    <row r="7" spans="1:45" ht="15.75" thickBot="1">
      <c r="A7" s="20"/>
      <c r="B7" s="88"/>
      <c r="C7" s="24"/>
      <c r="D7" s="15"/>
      <c r="E7" s="1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4"/>
      <c r="U7" s="3"/>
      <c r="V7" s="25" t="s">
        <v>17</v>
      </c>
      <c r="W7" s="26">
        <f>'MSC игры 16'!Q3</f>
        <v>0</v>
      </c>
      <c r="X7" s="9"/>
      <c r="Y7" s="15"/>
      <c r="Z7" s="15"/>
      <c r="AA7" s="86" t="s">
        <v>67</v>
      </c>
      <c r="AB7" s="10" t="str">
        <f>'MSC игры 16'!R10</f>
        <v>- - -</v>
      </c>
      <c r="AC7" s="9"/>
      <c r="AD7" s="9"/>
      <c r="AE7" s="9"/>
      <c r="AF7" s="9"/>
      <c r="AG7" s="9"/>
      <c r="AH7" s="9"/>
      <c r="AI7" s="4"/>
      <c r="AS7" s="9"/>
    </row>
    <row r="8" spans="1:45" ht="15.75" thickBot="1">
      <c r="A8" s="20"/>
      <c r="B8" s="25">
        <v>16</v>
      </c>
      <c r="C8" s="26" t="e">
        <f>VLOOKUP(B8,MSC!A1:C48,2,FALSE)</f>
        <v>#N/A</v>
      </c>
      <c r="D8" s="9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4"/>
      <c r="U8" s="3"/>
      <c r="V8" s="21" t="s">
        <v>18</v>
      </c>
      <c r="W8" s="22">
        <f>'MSC игры 16'!Q4</f>
        <v>0</v>
      </c>
      <c r="X8" s="9"/>
      <c r="Y8" s="15"/>
      <c r="Z8" s="9"/>
      <c r="AA8" s="87"/>
      <c r="AB8" s="11" t="str">
        <f>'MSC игры 16'!R11</f>
        <v>- - -</v>
      </c>
      <c r="AC8" s="15"/>
      <c r="AD8" s="15"/>
      <c r="AE8" s="9"/>
      <c r="AF8" s="9"/>
      <c r="AG8" s="9"/>
      <c r="AH8" s="9"/>
      <c r="AI8" s="4"/>
      <c r="AS8" s="9"/>
    </row>
    <row r="9" spans="1:45" ht="15.75" thickBot="1">
      <c r="A9" s="20"/>
      <c r="B9" s="20"/>
      <c r="C9" s="20"/>
      <c r="D9" s="9"/>
      <c r="E9" s="15"/>
      <c r="F9" s="9"/>
      <c r="G9" s="12"/>
      <c r="H9" s="7">
        <f>'MSC игры 16'!P2</f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4"/>
      <c r="U9" s="3"/>
      <c r="V9" s="84" t="s">
        <v>66</v>
      </c>
      <c r="W9" s="23"/>
      <c r="X9" s="15"/>
      <c r="Y9" s="15"/>
      <c r="Z9" s="9"/>
      <c r="AA9" s="13"/>
      <c r="AB9" s="8">
        <f>'MSC игры 16'!P11</f>
        <v>0</v>
      </c>
      <c r="AC9" s="9"/>
      <c r="AD9" s="15"/>
      <c r="AE9" s="9"/>
      <c r="AF9" s="9">
        <v>9</v>
      </c>
      <c r="AG9" s="9"/>
      <c r="AH9" s="9"/>
      <c r="AI9" s="4"/>
      <c r="AS9" s="9"/>
    </row>
    <row r="10" spans="1:45">
      <c r="A10" s="20"/>
      <c r="B10" s="20"/>
      <c r="C10" s="20"/>
      <c r="D10" s="9"/>
      <c r="E10" s="15"/>
      <c r="F10" s="15"/>
      <c r="G10" s="89" t="s">
        <v>24</v>
      </c>
      <c r="H10" s="10" t="str">
        <f>'MSC игры 16'!R2</f>
        <v>- - -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4"/>
      <c r="U10" s="3"/>
      <c r="V10" s="85"/>
      <c r="W10" s="24"/>
      <c r="X10" s="9"/>
      <c r="Y10" s="9"/>
      <c r="Z10" s="9"/>
      <c r="AA10" s="9"/>
      <c r="AB10" s="9"/>
      <c r="AC10" s="9"/>
      <c r="AD10" s="15"/>
      <c r="AE10" s="9"/>
      <c r="AF10" s="12"/>
      <c r="AG10" s="7">
        <f>'MSC игры 16'!P18</f>
        <v>0</v>
      </c>
      <c r="AH10" s="9"/>
      <c r="AI10" s="4"/>
      <c r="AS10" s="9"/>
    </row>
    <row r="11" spans="1:45" ht="15.75" thickBot="1">
      <c r="A11" s="20"/>
      <c r="B11" s="20"/>
      <c r="C11" s="20"/>
      <c r="D11" s="9"/>
      <c r="E11" s="15"/>
      <c r="F11" s="9"/>
      <c r="G11" s="89"/>
      <c r="H11" s="11" t="str">
        <f>'MSC игры 16'!R3</f>
        <v>- - -</v>
      </c>
      <c r="I11" s="15"/>
      <c r="J11" s="15"/>
      <c r="K11" s="9"/>
      <c r="L11" s="9"/>
      <c r="M11" s="9"/>
      <c r="N11" s="9"/>
      <c r="O11" s="9"/>
      <c r="P11" s="9"/>
      <c r="Q11" s="9"/>
      <c r="R11" s="9"/>
      <c r="S11" s="4"/>
      <c r="U11" s="3"/>
      <c r="V11" s="25" t="s">
        <v>97</v>
      </c>
      <c r="W11" s="26">
        <f>'MSC игры 16'!Q5</f>
        <v>0</v>
      </c>
      <c r="X11" s="9"/>
      <c r="Y11" s="9"/>
      <c r="Z11" s="9"/>
      <c r="AA11" s="9"/>
      <c r="AB11" s="9"/>
      <c r="AC11" s="9"/>
      <c r="AD11" s="15"/>
      <c r="AE11" s="15"/>
      <c r="AF11" s="86" t="s">
        <v>69</v>
      </c>
      <c r="AG11" s="10" t="str">
        <f>'MSC игры 16'!R18</f>
        <v>- - -</v>
      </c>
      <c r="AH11" s="9"/>
      <c r="AI11" s="4"/>
      <c r="AS11" s="9"/>
    </row>
    <row r="12" spans="1:45" ht="15.75" thickBot="1">
      <c r="A12" s="20"/>
      <c r="B12" s="20"/>
      <c r="C12" s="20"/>
      <c r="D12" s="9"/>
      <c r="E12" s="15"/>
      <c r="F12" s="9"/>
      <c r="G12" s="13"/>
      <c r="H12" s="8">
        <f>'MSC игры 16'!P3</f>
        <v>0</v>
      </c>
      <c r="I12" s="9"/>
      <c r="J12" s="15"/>
      <c r="K12" s="9"/>
      <c r="L12" s="9"/>
      <c r="M12" s="9"/>
      <c r="N12" s="9"/>
      <c r="O12" s="9"/>
      <c r="P12" s="9"/>
      <c r="Q12" s="9"/>
      <c r="R12" s="9"/>
      <c r="S12" s="4"/>
      <c r="U12" s="3"/>
      <c r="V12" s="21" t="s">
        <v>20</v>
      </c>
      <c r="W12" s="22">
        <f>'MSC игры 16'!Q6</f>
        <v>0</v>
      </c>
      <c r="X12" s="9"/>
      <c r="Y12" s="9"/>
      <c r="Z12" s="9"/>
      <c r="AA12" s="9"/>
      <c r="AB12" s="9"/>
      <c r="AC12" s="9"/>
      <c r="AD12" s="15"/>
      <c r="AE12" s="9"/>
      <c r="AF12" s="87"/>
      <c r="AG12" s="11" t="str">
        <f>'MSC игры 16'!R19</f>
        <v>- - -</v>
      </c>
      <c r="AH12" s="9"/>
      <c r="AI12" s="4"/>
      <c r="AS12" s="9"/>
    </row>
    <row r="13" spans="1:45" ht="15.75" thickBot="1">
      <c r="A13" s="20"/>
      <c r="B13" s="21">
        <v>9</v>
      </c>
      <c r="C13" s="22">
        <f>VLOOKUP(B13,MSC!A1:C48,2,FALSE)</f>
        <v>0</v>
      </c>
      <c r="D13" s="9"/>
      <c r="E13" s="15"/>
      <c r="F13" s="9"/>
      <c r="G13" s="9"/>
      <c r="H13" s="9"/>
      <c r="I13" s="9"/>
      <c r="J13" s="15"/>
      <c r="K13" s="9"/>
      <c r="L13" s="9"/>
      <c r="M13" s="9"/>
      <c r="N13" s="9"/>
      <c r="O13" s="9"/>
      <c r="P13" s="9"/>
      <c r="Q13" s="9"/>
      <c r="R13" s="9"/>
      <c r="S13" s="4"/>
      <c r="U13" s="3"/>
      <c r="V13" s="84" t="s">
        <v>76</v>
      </c>
      <c r="W13" s="23"/>
      <c r="X13" s="9"/>
      <c r="Y13" s="9"/>
      <c r="Z13" s="9"/>
      <c r="AA13" s="9"/>
      <c r="AB13" s="9"/>
      <c r="AC13" s="9"/>
      <c r="AD13" s="15"/>
      <c r="AE13" s="9"/>
      <c r="AF13" s="13"/>
      <c r="AG13" s="8">
        <f>'MSC игры 16'!P19</f>
        <v>0</v>
      </c>
      <c r="AH13" s="9"/>
      <c r="AI13" s="4"/>
      <c r="AS13" s="9"/>
    </row>
    <row r="14" spans="1:45">
      <c r="A14" s="20"/>
      <c r="B14" s="88" t="s">
        <v>17</v>
      </c>
      <c r="C14" s="23"/>
      <c r="D14" s="15"/>
      <c r="E14" s="15"/>
      <c r="F14" s="9"/>
      <c r="G14" s="9"/>
      <c r="H14" s="9"/>
      <c r="I14" s="9"/>
      <c r="J14" s="15"/>
      <c r="K14" s="9"/>
      <c r="L14" s="9"/>
      <c r="M14" s="9"/>
      <c r="N14" s="9"/>
      <c r="O14" s="9"/>
      <c r="P14" s="9"/>
      <c r="Q14" s="9"/>
      <c r="R14" s="9"/>
      <c r="S14" s="4"/>
      <c r="U14" s="3"/>
      <c r="V14" s="85"/>
      <c r="W14" s="24"/>
      <c r="X14" s="15"/>
      <c r="Y14" s="15"/>
      <c r="Z14" s="9"/>
      <c r="AA14" s="12"/>
      <c r="AB14" s="7">
        <f>'MSC игры 16'!P12</f>
        <v>0</v>
      </c>
      <c r="AC14" s="9"/>
      <c r="AD14" s="15"/>
      <c r="AE14" s="9"/>
      <c r="AF14" s="9"/>
      <c r="AG14" s="9"/>
      <c r="AH14" s="9"/>
      <c r="AI14" s="4"/>
      <c r="AS14" s="9"/>
    </row>
    <row r="15" spans="1:45" ht="15.75" thickBot="1">
      <c r="A15" s="20"/>
      <c r="B15" s="88"/>
      <c r="C15" s="24"/>
      <c r="D15" s="9"/>
      <c r="E15" s="9"/>
      <c r="F15" s="9"/>
      <c r="G15" s="9"/>
      <c r="H15" s="9"/>
      <c r="I15" s="9"/>
      <c r="J15" s="15"/>
      <c r="K15" s="9"/>
      <c r="L15" s="9"/>
      <c r="M15" s="9"/>
      <c r="N15" s="9"/>
      <c r="O15" s="9"/>
      <c r="P15" s="9"/>
      <c r="Q15" s="9"/>
      <c r="R15" s="9"/>
      <c r="S15" s="4"/>
      <c r="U15" s="3"/>
      <c r="V15" s="25" t="s">
        <v>98</v>
      </c>
      <c r="W15" s="26">
        <f>'MSC игры 16'!Q7</f>
        <v>0</v>
      </c>
      <c r="X15" s="9"/>
      <c r="Y15" s="15"/>
      <c r="Z15" s="15"/>
      <c r="AA15" s="86" t="s">
        <v>68</v>
      </c>
      <c r="AB15" s="10" t="str">
        <f>'MSC игры 16'!R12</f>
        <v>- - -</v>
      </c>
      <c r="AC15" s="15"/>
      <c r="AD15" s="15"/>
      <c r="AE15" s="9"/>
      <c r="AF15" s="9">
        <v>11</v>
      </c>
      <c r="AG15" s="9"/>
      <c r="AH15" s="9"/>
      <c r="AI15" s="4"/>
      <c r="AS15" s="9"/>
    </row>
    <row r="16" spans="1:45" ht="15.75" thickBot="1">
      <c r="A16" s="20"/>
      <c r="B16" s="25">
        <v>8</v>
      </c>
      <c r="C16" s="26">
        <f>VLOOKUP(B16,MSC!A1:C48,2,FALSE)</f>
        <v>0</v>
      </c>
      <c r="D16" s="9"/>
      <c r="E16" s="9"/>
      <c r="F16" s="9"/>
      <c r="G16" s="9"/>
      <c r="H16" s="9"/>
      <c r="I16" s="9"/>
      <c r="J16" s="15"/>
      <c r="K16" s="9"/>
      <c r="L16" s="9"/>
      <c r="M16" s="9"/>
      <c r="N16" s="9"/>
      <c r="O16" s="9"/>
      <c r="P16" s="9"/>
      <c r="Q16" s="9"/>
      <c r="R16" s="9"/>
      <c r="S16" s="4"/>
      <c r="U16" s="3"/>
      <c r="V16" s="21" t="s">
        <v>22</v>
      </c>
      <c r="W16" s="22">
        <f>'MSC игры 16'!Q8</f>
        <v>0</v>
      </c>
      <c r="X16" s="9"/>
      <c r="Y16" s="15"/>
      <c r="Z16" s="9"/>
      <c r="AA16" s="87"/>
      <c r="AB16" s="11" t="str">
        <f>'MSC игры 16'!R13</f>
        <v>- - -</v>
      </c>
      <c r="AC16" s="9"/>
      <c r="AD16" s="9"/>
      <c r="AE16" s="9"/>
      <c r="AF16" s="12" t="s">
        <v>67</v>
      </c>
      <c r="AG16" s="7">
        <f>'MSC игры 16'!Q18</f>
        <v>0</v>
      </c>
      <c r="AH16" s="9"/>
      <c r="AI16" s="4"/>
      <c r="AS16" s="9"/>
    </row>
    <row r="17" spans="1:50" ht="15.75" thickBot="1">
      <c r="A17" s="20"/>
      <c r="B17" s="20"/>
      <c r="C17" s="20"/>
      <c r="D17" s="9"/>
      <c r="E17" s="9"/>
      <c r="F17" s="9"/>
      <c r="G17" s="9"/>
      <c r="H17" s="9"/>
      <c r="I17" s="9"/>
      <c r="J17" s="15"/>
      <c r="K17" s="9"/>
      <c r="L17" s="12"/>
      <c r="M17" s="7">
        <f>'MSC игры 16'!P14</f>
        <v>0</v>
      </c>
      <c r="N17" s="9"/>
      <c r="O17" s="9"/>
      <c r="P17" s="9"/>
      <c r="Q17" s="9"/>
      <c r="R17" s="9"/>
      <c r="S17" s="4"/>
      <c r="U17" s="3"/>
      <c r="V17" s="84" t="s">
        <v>77</v>
      </c>
      <c r="W17" s="23"/>
      <c r="X17" s="15"/>
      <c r="Y17" s="15"/>
      <c r="Z17" s="9"/>
      <c r="AA17" s="13"/>
      <c r="AB17" s="8">
        <f>'MSC игры 16'!P13</f>
        <v>0</v>
      </c>
      <c r="AC17" s="9"/>
      <c r="AD17" s="9"/>
      <c r="AE17" s="9"/>
      <c r="AF17" s="86" t="s">
        <v>70</v>
      </c>
      <c r="AG17" s="10"/>
      <c r="AH17" s="9"/>
      <c r="AI17" s="4"/>
      <c r="AS17" s="9"/>
      <c r="AT17" s="9"/>
      <c r="AU17" s="20"/>
      <c r="AV17" s="20"/>
      <c r="AW17" s="9"/>
      <c r="AX17" s="9"/>
    </row>
    <row r="18" spans="1:50">
      <c r="A18" s="20"/>
      <c r="B18" s="20"/>
      <c r="C18" s="20"/>
      <c r="D18" s="9"/>
      <c r="E18" s="9"/>
      <c r="F18" s="9"/>
      <c r="G18" s="9"/>
      <c r="H18" s="9"/>
      <c r="I18" s="9"/>
      <c r="J18" s="15"/>
      <c r="K18" s="15"/>
      <c r="L18" s="89" t="s">
        <v>28</v>
      </c>
      <c r="M18" s="10" t="str">
        <f>'MSC игры 16'!R14</f>
        <v>- - -</v>
      </c>
      <c r="N18" s="9"/>
      <c r="O18" s="9"/>
      <c r="P18" s="9"/>
      <c r="Q18" s="9"/>
      <c r="R18" s="9"/>
      <c r="S18" s="4"/>
      <c r="U18" s="3"/>
      <c r="V18" s="85"/>
      <c r="W18" s="24"/>
      <c r="X18" s="9"/>
      <c r="Y18" s="9"/>
      <c r="Z18" s="9"/>
      <c r="AA18" s="9"/>
      <c r="AB18" s="9"/>
      <c r="AC18" s="9"/>
      <c r="AD18" s="9"/>
      <c r="AE18" s="9"/>
      <c r="AF18" s="87"/>
      <c r="AG18" s="11"/>
      <c r="AH18" s="9"/>
      <c r="AI18" s="4"/>
      <c r="AS18" s="9"/>
      <c r="AT18" s="9"/>
      <c r="AU18" s="20"/>
      <c r="AV18" s="20"/>
      <c r="AW18" s="9"/>
      <c r="AX18" s="9"/>
    </row>
    <row r="19" spans="1:50" ht="15.75" thickBot="1">
      <c r="A19" s="20"/>
      <c r="B19" s="20"/>
      <c r="C19" s="20"/>
      <c r="D19" s="9"/>
      <c r="E19" s="9"/>
      <c r="F19" s="9"/>
      <c r="G19" s="9"/>
      <c r="H19" s="9"/>
      <c r="I19" s="9"/>
      <c r="J19" s="15"/>
      <c r="K19" s="9"/>
      <c r="L19" s="89"/>
      <c r="M19" s="11" t="str">
        <f>'MSC игры 16'!R15</f>
        <v>- - -</v>
      </c>
      <c r="N19" s="15"/>
      <c r="O19" s="15"/>
      <c r="P19" s="9"/>
      <c r="Q19" s="9"/>
      <c r="R19" s="9"/>
      <c r="S19" s="4"/>
      <c r="U19" s="3"/>
      <c r="V19" s="25" t="s">
        <v>99</v>
      </c>
      <c r="W19" s="26">
        <f>'MSC игры 16'!Q9</f>
        <v>0</v>
      </c>
      <c r="X19" s="9"/>
      <c r="Y19" s="9"/>
      <c r="Z19" s="9"/>
      <c r="AA19" s="9"/>
      <c r="AB19" s="9"/>
      <c r="AC19" s="9"/>
      <c r="AD19" s="9"/>
      <c r="AE19" s="9"/>
      <c r="AF19" s="13" t="s">
        <v>68</v>
      </c>
      <c r="AG19" s="8">
        <f>'MSC игры 16'!Q19</f>
        <v>0</v>
      </c>
      <c r="AH19" s="9"/>
      <c r="AI19" s="4"/>
      <c r="AS19" s="9"/>
      <c r="AT19" s="9"/>
      <c r="AU19" s="20"/>
      <c r="AV19" s="20"/>
      <c r="AW19" s="9"/>
      <c r="AX19" s="9"/>
    </row>
    <row r="20" spans="1:50" ht="15.75" thickBot="1">
      <c r="A20" s="20"/>
      <c r="B20" s="20"/>
      <c r="C20" s="20"/>
      <c r="D20" s="9"/>
      <c r="E20" s="9"/>
      <c r="F20" s="9"/>
      <c r="G20" s="9"/>
      <c r="H20" s="9"/>
      <c r="I20" s="9"/>
      <c r="J20" s="15"/>
      <c r="K20" s="9"/>
      <c r="L20" s="13"/>
      <c r="M20" s="8">
        <f>'MSC игры 16'!P15</f>
        <v>0</v>
      </c>
      <c r="N20" s="9"/>
      <c r="O20" s="15"/>
      <c r="P20" s="9"/>
      <c r="Q20" s="9"/>
      <c r="R20" s="9"/>
      <c r="S20" s="4"/>
      <c r="U20" s="5"/>
      <c r="V20" s="28"/>
      <c r="W20" s="28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6"/>
      <c r="AS20" s="9"/>
      <c r="AT20" s="9"/>
      <c r="AU20" s="20"/>
      <c r="AV20" s="20"/>
      <c r="AW20" s="9"/>
      <c r="AX20" s="9"/>
    </row>
    <row r="21" spans="1:50">
      <c r="A21" s="20"/>
      <c r="B21" s="21">
        <v>5</v>
      </c>
      <c r="C21" s="22">
        <f>VLOOKUP(B21,MSC!A1:C48,2,FALSE)</f>
        <v>0</v>
      </c>
      <c r="D21" s="9"/>
      <c r="E21" s="9"/>
      <c r="F21" s="9"/>
      <c r="G21" s="9"/>
      <c r="H21" s="9"/>
      <c r="I21" s="9"/>
      <c r="J21" s="15"/>
      <c r="K21" s="9"/>
      <c r="L21" s="9"/>
      <c r="M21" s="9"/>
      <c r="N21" s="9"/>
      <c r="O21" s="15"/>
      <c r="P21" s="9"/>
      <c r="Q21" s="9"/>
      <c r="R21" s="9"/>
      <c r="S21" s="4"/>
    </row>
    <row r="22" spans="1:50" ht="15.75" thickBot="1">
      <c r="A22" s="20"/>
      <c r="B22" s="88" t="s">
        <v>18</v>
      </c>
      <c r="C22" s="23"/>
      <c r="D22" s="9"/>
      <c r="E22" s="9"/>
      <c r="F22" s="9"/>
      <c r="G22" s="9"/>
      <c r="H22" s="9"/>
      <c r="I22" s="9"/>
      <c r="J22" s="15"/>
      <c r="K22" s="9"/>
      <c r="L22" s="9"/>
      <c r="M22" s="9"/>
      <c r="N22" s="9"/>
      <c r="O22" s="15"/>
      <c r="P22" s="9"/>
      <c r="Q22" s="9"/>
      <c r="R22" s="9"/>
      <c r="S22" s="4"/>
      <c r="AS22" s="9"/>
      <c r="AT22" s="9"/>
      <c r="AU22" s="20"/>
      <c r="AV22" s="20"/>
      <c r="AW22" s="9"/>
      <c r="AX22" s="9"/>
    </row>
    <row r="23" spans="1:50">
      <c r="A23" s="20"/>
      <c r="B23" s="88"/>
      <c r="C23" s="24"/>
      <c r="D23" s="15"/>
      <c r="E23" s="15"/>
      <c r="F23" s="9"/>
      <c r="G23" s="9"/>
      <c r="H23" s="9"/>
      <c r="I23" s="9"/>
      <c r="J23" s="15"/>
      <c r="K23" s="9"/>
      <c r="L23" s="9"/>
      <c r="M23" s="9"/>
      <c r="N23" s="9"/>
      <c r="O23" s="15"/>
      <c r="P23" s="9"/>
      <c r="Q23" s="9"/>
      <c r="R23" s="9"/>
      <c r="S23" s="4"/>
      <c r="U23" s="1"/>
      <c r="V23" s="18"/>
      <c r="W23" s="18"/>
      <c r="X23" s="14"/>
      <c r="Y23" s="14"/>
      <c r="Z23" s="14"/>
      <c r="AA23" s="18"/>
      <c r="AB23" s="18"/>
      <c r="AC23" s="2"/>
      <c r="AF23">
        <v>1</v>
      </c>
      <c r="AG23">
        <f>'MSC игры 16'!P30</f>
        <v>0</v>
      </c>
    </row>
    <row r="24" spans="1:50" ht="15.75" thickBot="1">
      <c r="A24" s="20"/>
      <c r="B24" s="25">
        <v>12</v>
      </c>
      <c r="C24" s="26">
        <f>VLOOKUP(B24,MSC!A1:C48,2,FALSE)</f>
        <v>0</v>
      </c>
      <c r="D24" s="9"/>
      <c r="E24" s="15"/>
      <c r="F24" s="9"/>
      <c r="G24" s="9"/>
      <c r="H24" s="9"/>
      <c r="I24" s="9"/>
      <c r="J24" s="15"/>
      <c r="K24" s="9"/>
      <c r="L24" s="9"/>
      <c r="M24" s="9"/>
      <c r="N24" s="9"/>
      <c r="O24" s="15"/>
      <c r="P24" s="9"/>
      <c r="Q24" s="9"/>
      <c r="R24" s="9"/>
      <c r="S24" s="4"/>
      <c r="U24" s="3"/>
      <c r="V24" s="20"/>
      <c r="W24" s="20"/>
      <c r="X24" s="9"/>
      <c r="Y24" s="9"/>
      <c r="Z24" s="9"/>
      <c r="AA24" s="20"/>
      <c r="AB24" s="20"/>
      <c r="AC24" s="4"/>
      <c r="AF24">
        <v>2</v>
      </c>
      <c r="AG24">
        <f>'MSC игры 16'!Q30</f>
        <v>0</v>
      </c>
    </row>
    <row r="25" spans="1:50">
      <c r="A25" s="20"/>
      <c r="B25" s="20"/>
      <c r="C25" s="20"/>
      <c r="D25" s="9"/>
      <c r="E25" s="15"/>
      <c r="F25" s="9"/>
      <c r="G25" s="12"/>
      <c r="H25" s="7">
        <f>'MSC игры 16'!P4</f>
        <v>0</v>
      </c>
      <c r="I25" s="9"/>
      <c r="J25" s="15"/>
      <c r="K25" s="9"/>
      <c r="L25" s="9"/>
      <c r="M25" s="9"/>
      <c r="N25" s="9"/>
      <c r="O25" s="15"/>
      <c r="P25" s="9"/>
      <c r="Q25" s="9"/>
      <c r="R25" s="9"/>
      <c r="S25" s="4"/>
      <c r="U25" s="3"/>
      <c r="V25" s="21" t="s">
        <v>65</v>
      </c>
      <c r="W25" s="22">
        <f>'MSC игры 16'!Q10</f>
        <v>0</v>
      </c>
      <c r="X25" s="9"/>
      <c r="Y25" s="9"/>
      <c r="Z25" s="9"/>
      <c r="AA25" s="20"/>
      <c r="AB25" s="20"/>
      <c r="AC25" s="4"/>
      <c r="AF25">
        <v>3</v>
      </c>
      <c r="AG25">
        <f>'MSC игры 16'!P31</f>
        <v>0</v>
      </c>
    </row>
    <row r="26" spans="1:50" ht="15.75" thickBot="1">
      <c r="A26" s="20"/>
      <c r="B26" s="20"/>
      <c r="C26" s="20"/>
      <c r="D26" s="9"/>
      <c r="E26" s="15"/>
      <c r="F26" s="15"/>
      <c r="G26" s="89" t="s">
        <v>25</v>
      </c>
      <c r="H26" s="10" t="str">
        <f>'MSC игры 16'!R4</f>
        <v>- - -</v>
      </c>
      <c r="I26" s="15"/>
      <c r="J26" s="15"/>
      <c r="K26" s="9"/>
      <c r="L26" s="9"/>
      <c r="M26" s="9"/>
      <c r="N26" s="9"/>
      <c r="O26" s="15"/>
      <c r="P26" s="9"/>
      <c r="Q26" s="9"/>
      <c r="R26" s="9"/>
      <c r="S26" s="4"/>
      <c r="U26" s="3"/>
      <c r="V26" s="84" t="s">
        <v>72</v>
      </c>
      <c r="W26" s="23"/>
      <c r="X26" s="9"/>
      <c r="Y26" s="9"/>
      <c r="Z26" s="9"/>
      <c r="AA26" s="20">
        <v>13</v>
      </c>
      <c r="AB26" s="20"/>
      <c r="AC26" s="4"/>
      <c r="AF26">
        <v>4</v>
      </c>
      <c r="AG26">
        <f>'MSC игры 16'!Q31</f>
        <v>0</v>
      </c>
    </row>
    <row r="27" spans="1:50">
      <c r="A27" s="20"/>
      <c r="B27" s="20"/>
      <c r="C27" s="20"/>
      <c r="D27" s="9"/>
      <c r="E27" s="15"/>
      <c r="F27" s="9"/>
      <c r="G27" s="89"/>
      <c r="H27" s="11" t="str">
        <f>'MSC игры 16'!R5</f>
        <v>- - -</v>
      </c>
      <c r="I27" s="9"/>
      <c r="J27" s="9"/>
      <c r="K27" s="9"/>
      <c r="L27" s="9"/>
      <c r="M27" s="9"/>
      <c r="N27" s="9"/>
      <c r="O27" s="15"/>
      <c r="P27" s="9"/>
      <c r="Q27" s="9"/>
      <c r="R27" s="9"/>
      <c r="S27" s="4"/>
      <c r="U27" s="3"/>
      <c r="V27" s="85"/>
      <c r="W27" s="24"/>
      <c r="X27" s="15"/>
      <c r="Y27" s="15"/>
      <c r="Z27" s="9"/>
      <c r="AA27" s="21"/>
      <c r="AB27" s="22">
        <f>'MSC игры 16'!P28</f>
        <v>0</v>
      </c>
      <c r="AC27" s="4"/>
      <c r="AF27">
        <v>5</v>
      </c>
      <c r="AG27">
        <f>'MSC игры 16'!P24</f>
        <v>0</v>
      </c>
    </row>
    <row r="28" spans="1:50" ht="15.75" thickBot="1">
      <c r="A28" s="20"/>
      <c r="B28" s="20"/>
      <c r="C28" s="20"/>
      <c r="D28" s="9"/>
      <c r="E28" s="15"/>
      <c r="F28" s="9"/>
      <c r="G28" s="13"/>
      <c r="H28" s="8">
        <f>'MSC игры 16'!P5</f>
        <v>0</v>
      </c>
      <c r="I28" s="9"/>
      <c r="J28" s="9"/>
      <c r="K28" s="9"/>
      <c r="L28" s="9"/>
      <c r="M28" s="9"/>
      <c r="N28" s="9"/>
      <c r="O28" s="15"/>
      <c r="P28" s="9"/>
      <c r="Q28" s="9"/>
      <c r="R28" s="9"/>
      <c r="S28" s="4"/>
      <c r="U28" s="3"/>
      <c r="V28" s="25" t="s">
        <v>66</v>
      </c>
      <c r="W28" s="26">
        <f>'MSC игры 16'!Q11</f>
        <v>0</v>
      </c>
      <c r="X28" s="9"/>
      <c r="Y28" s="15"/>
      <c r="Z28" s="15"/>
      <c r="AA28" s="84" t="s">
        <v>74</v>
      </c>
      <c r="AB28" s="23" t="str">
        <f>'MSC игры 16'!R28</f>
        <v>- - -</v>
      </c>
      <c r="AC28" s="4"/>
      <c r="AF28">
        <v>6</v>
      </c>
      <c r="AG28">
        <f>'MSC игры 16'!Q24</f>
        <v>0</v>
      </c>
    </row>
    <row r="29" spans="1:50">
      <c r="A29" s="20"/>
      <c r="B29" s="21">
        <v>13</v>
      </c>
      <c r="C29" s="22">
        <f>VLOOKUP(B29,MSC!A1:C48,2,FALSE)</f>
        <v>0</v>
      </c>
      <c r="D29" s="9"/>
      <c r="E29" s="15"/>
      <c r="F29" s="9"/>
      <c r="G29" s="9"/>
      <c r="H29" s="9"/>
      <c r="I29" s="9"/>
      <c r="J29" s="9"/>
      <c r="K29" s="9"/>
      <c r="L29" s="9"/>
      <c r="M29" s="9"/>
      <c r="N29" s="9"/>
      <c r="O29" s="15"/>
      <c r="P29" s="9"/>
      <c r="Q29" s="9"/>
      <c r="R29" s="9"/>
      <c r="S29" s="4"/>
      <c r="U29" s="3"/>
      <c r="V29" s="21" t="s">
        <v>76</v>
      </c>
      <c r="W29" s="22">
        <f>'MSC игры 16'!Q12</f>
        <v>0</v>
      </c>
      <c r="X29" s="9"/>
      <c r="Y29" s="15"/>
      <c r="Z29" s="9"/>
      <c r="AA29" s="85"/>
      <c r="AB29" s="24" t="str">
        <f>'MSC игры 16'!R29</f>
        <v>- - -</v>
      </c>
      <c r="AC29" s="4"/>
      <c r="AF29">
        <v>7</v>
      </c>
      <c r="AG29">
        <f>'MSC игры 16'!P25</f>
        <v>0</v>
      </c>
    </row>
    <row r="30" spans="1:50" ht="15.75" thickBot="1">
      <c r="A30" s="20"/>
      <c r="B30" s="88" t="s">
        <v>19</v>
      </c>
      <c r="C30" s="23"/>
      <c r="D30" s="15"/>
      <c r="E30" s="15"/>
      <c r="F30" s="9"/>
      <c r="G30" s="9"/>
      <c r="H30" s="9"/>
      <c r="I30" s="9"/>
      <c r="J30" s="9"/>
      <c r="K30" s="9"/>
      <c r="L30" s="9"/>
      <c r="M30" s="9"/>
      <c r="N30" s="9"/>
      <c r="O30" s="15"/>
      <c r="P30" s="9"/>
      <c r="Q30" s="9"/>
      <c r="R30" s="9"/>
      <c r="S30" s="4"/>
      <c r="U30" s="3"/>
      <c r="V30" s="84" t="s">
        <v>73</v>
      </c>
      <c r="W30" s="23"/>
      <c r="X30" s="15"/>
      <c r="Y30" s="15"/>
      <c r="Z30" s="9"/>
      <c r="AA30" s="25"/>
      <c r="AB30" s="26">
        <f>'MSC игры 16'!P29</f>
        <v>0</v>
      </c>
      <c r="AC30" s="4"/>
      <c r="AF30">
        <v>8</v>
      </c>
      <c r="AG30">
        <f>'MSC игры 16'!Q25</f>
        <v>0</v>
      </c>
    </row>
    <row r="31" spans="1:50">
      <c r="A31" s="20"/>
      <c r="B31" s="88"/>
      <c r="C31" s="2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5"/>
      <c r="P31" s="9"/>
      <c r="Q31" s="9"/>
      <c r="R31" s="9"/>
      <c r="S31" s="4"/>
      <c r="U31" s="3"/>
      <c r="V31" s="85"/>
      <c r="W31" s="24"/>
      <c r="X31" s="9"/>
      <c r="Y31" s="9"/>
      <c r="Z31" s="9"/>
      <c r="AA31" s="20"/>
      <c r="AB31" s="20"/>
      <c r="AC31" s="4"/>
      <c r="AF31">
        <v>9</v>
      </c>
      <c r="AG31">
        <f>'MSC игры 16'!P22</f>
        <v>0</v>
      </c>
    </row>
    <row r="32" spans="1:50" ht="15.75" thickBot="1">
      <c r="A32" s="20"/>
      <c r="B32" s="25">
        <v>4</v>
      </c>
      <c r="C32" s="26">
        <f>VLOOKUP(B32,MSC!A1:C48,2,FALSE)</f>
        <v>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5"/>
      <c r="P32" s="9"/>
      <c r="Q32" s="9">
        <v>1</v>
      </c>
      <c r="R32" s="9"/>
      <c r="S32" s="4"/>
      <c r="U32" s="3"/>
      <c r="V32" s="25" t="s">
        <v>77</v>
      </c>
      <c r="W32" s="26">
        <f>'MSC игры 16'!Q13</f>
        <v>0</v>
      </c>
      <c r="X32" s="9"/>
      <c r="Y32" s="9"/>
      <c r="Z32" s="9"/>
      <c r="AA32" s="20"/>
      <c r="AB32" s="20"/>
      <c r="AC32" s="4"/>
      <c r="AF32">
        <v>10</v>
      </c>
      <c r="AG32">
        <f>'MSC игры 16'!Q22</f>
        <v>0</v>
      </c>
    </row>
    <row r="33" spans="1:33" ht="15.75" thickBot="1">
      <c r="A33" s="20"/>
      <c r="B33" s="20"/>
      <c r="C33" s="2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5"/>
      <c r="P33" s="9"/>
      <c r="Q33" s="12"/>
      <c r="R33" s="7">
        <f>'MSC игры 16'!P26</f>
        <v>0</v>
      </c>
      <c r="S33" s="4"/>
      <c r="T33" s="9"/>
      <c r="U33" s="3"/>
      <c r="V33" s="20"/>
      <c r="W33" s="20"/>
      <c r="X33" s="9"/>
      <c r="Y33" s="9"/>
      <c r="Z33" s="9"/>
      <c r="AA33" s="20">
        <v>15</v>
      </c>
      <c r="AB33" s="20"/>
      <c r="AC33" s="4"/>
      <c r="AF33">
        <v>11</v>
      </c>
      <c r="AG33">
        <f>'MSC игры 16'!P23</f>
        <v>0</v>
      </c>
    </row>
    <row r="34" spans="1:33">
      <c r="A34" s="20"/>
      <c r="B34" s="20"/>
      <c r="C34" s="2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5"/>
      <c r="P34" s="15"/>
      <c r="Q34" s="89" t="s">
        <v>30</v>
      </c>
      <c r="R34" s="10" t="str">
        <f>'MSC игры 16'!R26</f>
        <v>- - -</v>
      </c>
      <c r="S34" s="4"/>
      <c r="T34" s="9"/>
      <c r="U34" s="3"/>
      <c r="V34" s="20"/>
      <c r="W34" s="20"/>
      <c r="X34" s="9"/>
      <c r="Y34" s="9"/>
      <c r="Z34" s="9"/>
      <c r="AA34" s="21" t="s">
        <v>72</v>
      </c>
      <c r="AB34" s="22">
        <f>'MSC игры 16'!Q28</f>
        <v>0</v>
      </c>
      <c r="AC34" s="4"/>
      <c r="AF34">
        <v>12</v>
      </c>
      <c r="AG34">
        <f>'MSC игры 16'!Q23</f>
        <v>0</v>
      </c>
    </row>
    <row r="35" spans="1:33">
      <c r="A35" s="20"/>
      <c r="B35" s="20"/>
      <c r="C35" s="2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5"/>
      <c r="P35" s="9"/>
      <c r="Q35" s="89"/>
      <c r="R35" s="11" t="str">
        <f>'MSC игры 16'!R27</f>
        <v>- - -</v>
      </c>
      <c r="S35" s="4"/>
      <c r="T35" s="9"/>
      <c r="U35" s="3"/>
      <c r="V35" s="20"/>
      <c r="W35" s="20"/>
      <c r="X35" s="9"/>
      <c r="Y35" s="9"/>
      <c r="Z35" s="9"/>
      <c r="AA35" s="84" t="s">
        <v>75</v>
      </c>
      <c r="AB35" s="23"/>
      <c r="AC35" s="4"/>
      <c r="AF35">
        <v>13</v>
      </c>
      <c r="AG35">
        <f>'MSC игры 16'!P32</f>
        <v>0</v>
      </c>
    </row>
    <row r="36" spans="1:33" ht="15.75" thickBot="1">
      <c r="A36" s="20"/>
      <c r="B36" s="20"/>
      <c r="C36" s="2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5"/>
      <c r="P36" s="9"/>
      <c r="Q36" s="13"/>
      <c r="R36" s="8">
        <f>'MSC игры 16'!P27</f>
        <v>0</v>
      </c>
      <c r="S36" s="4"/>
      <c r="T36" s="9"/>
      <c r="U36" s="3"/>
      <c r="V36" s="20"/>
      <c r="W36" s="20"/>
      <c r="X36" s="9"/>
      <c r="Y36" s="9"/>
      <c r="Z36" s="9"/>
      <c r="AA36" s="85"/>
      <c r="AB36" s="24"/>
      <c r="AC36" s="4"/>
      <c r="AF36">
        <v>14</v>
      </c>
      <c r="AG36">
        <f>'MSC игры 16'!Q32</f>
        <v>0</v>
      </c>
    </row>
    <row r="37" spans="1:33" ht="15.75" thickBot="1">
      <c r="A37" s="20"/>
      <c r="B37" s="21">
        <v>3</v>
      </c>
      <c r="C37" s="22">
        <f>VLOOKUP(B37,MSC!A1:C48,2,FALSE)</f>
        <v>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5"/>
      <c r="P37" s="9"/>
      <c r="Q37" s="9"/>
      <c r="R37" s="9"/>
      <c r="S37" s="4"/>
      <c r="U37" s="3"/>
      <c r="V37" s="20"/>
      <c r="W37" s="20"/>
      <c r="X37" s="9"/>
      <c r="Y37" s="9"/>
      <c r="Z37" s="9"/>
      <c r="AA37" s="25" t="s">
        <v>73</v>
      </c>
      <c r="AB37" s="26">
        <f>'MSC игры 16'!Q29</f>
        <v>0</v>
      </c>
      <c r="AC37" s="4"/>
      <c r="AF37">
        <v>15</v>
      </c>
      <c r="AG37">
        <f>'MSC игры 16'!P33</f>
        <v>0</v>
      </c>
    </row>
    <row r="38" spans="1:33">
      <c r="A38" s="20"/>
      <c r="B38" s="88" t="s">
        <v>20</v>
      </c>
      <c r="C38" s="2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5"/>
      <c r="P38" s="9"/>
      <c r="Q38" s="9"/>
      <c r="R38" s="9"/>
      <c r="S38" s="4"/>
      <c r="U38" s="3"/>
      <c r="V38" s="20"/>
      <c r="W38" s="20"/>
      <c r="X38" s="9"/>
      <c r="Y38" s="9"/>
      <c r="Z38" s="9"/>
      <c r="AA38" s="20"/>
      <c r="AB38" s="20"/>
      <c r="AC38" s="4"/>
      <c r="AF38">
        <v>16</v>
      </c>
      <c r="AG38">
        <f>'MSC игры 16'!Q33</f>
        <v>0</v>
      </c>
    </row>
    <row r="39" spans="1:33">
      <c r="A39" s="20"/>
      <c r="B39" s="88"/>
      <c r="C39" s="24"/>
      <c r="D39" s="15"/>
      <c r="E39" s="15"/>
      <c r="F39" s="9"/>
      <c r="G39" s="9"/>
      <c r="H39" s="9"/>
      <c r="I39" s="9"/>
      <c r="J39" s="9"/>
      <c r="K39" s="9"/>
      <c r="L39" s="9"/>
      <c r="M39" s="9"/>
      <c r="N39" s="9"/>
      <c r="O39" s="15"/>
      <c r="P39" s="9"/>
      <c r="Q39" s="9"/>
      <c r="R39" s="9"/>
      <c r="S39" s="4"/>
      <c r="U39" s="3"/>
      <c r="V39" s="20"/>
      <c r="W39" s="20"/>
      <c r="X39" s="9"/>
      <c r="Y39" s="9"/>
      <c r="Z39" s="9"/>
      <c r="AA39" s="20"/>
      <c r="AB39" s="20"/>
      <c r="AC39" s="4"/>
    </row>
    <row r="40" spans="1:33" ht="15.75" thickBot="1">
      <c r="A40" s="20"/>
      <c r="B40" s="25">
        <v>14</v>
      </c>
      <c r="C40" s="26" t="e">
        <f>VLOOKUP(B40,MSC!A1:C48,2,FALSE)</f>
        <v>#N/A</v>
      </c>
      <c r="D40" s="9"/>
      <c r="E40" s="15"/>
      <c r="F40" s="9"/>
      <c r="G40" s="9"/>
      <c r="H40" s="9"/>
      <c r="I40" s="9"/>
      <c r="J40" s="9"/>
      <c r="K40" s="9"/>
      <c r="L40" s="9"/>
      <c r="M40" s="9"/>
      <c r="N40" s="9"/>
      <c r="O40" s="15"/>
      <c r="P40" s="9"/>
      <c r="Q40" s="9"/>
      <c r="R40" s="9"/>
      <c r="S40" s="4"/>
      <c r="U40" s="3"/>
      <c r="V40" s="20"/>
      <c r="W40" s="20"/>
      <c r="X40" s="9"/>
      <c r="Y40" s="9"/>
      <c r="Z40" s="9"/>
      <c r="AA40" s="20"/>
      <c r="AB40" s="20"/>
      <c r="AC40" s="4"/>
    </row>
    <row r="41" spans="1:33" ht="15.75" thickBot="1">
      <c r="A41" s="20"/>
      <c r="B41" s="20"/>
      <c r="C41" s="20"/>
      <c r="D41" s="9"/>
      <c r="E41" s="15"/>
      <c r="F41" s="9"/>
      <c r="G41" s="12"/>
      <c r="H41" s="7">
        <f>'MSC игры 16'!P6</f>
        <v>0</v>
      </c>
      <c r="I41" s="9"/>
      <c r="J41" s="9"/>
      <c r="K41" s="9"/>
      <c r="L41" s="9"/>
      <c r="M41" s="9"/>
      <c r="N41" s="9"/>
      <c r="O41" s="15"/>
      <c r="P41" s="9"/>
      <c r="Q41" s="9"/>
      <c r="R41" s="9"/>
      <c r="S41" s="4"/>
      <c r="U41" s="5"/>
      <c r="V41" s="28"/>
      <c r="W41" s="28"/>
      <c r="X41" s="16"/>
      <c r="Y41" s="16"/>
      <c r="Z41" s="16"/>
      <c r="AA41" s="28"/>
      <c r="AB41" s="28"/>
      <c r="AC41" s="6"/>
    </row>
    <row r="42" spans="1:33">
      <c r="A42" s="20"/>
      <c r="B42" s="20"/>
      <c r="C42" s="20"/>
      <c r="D42" s="9"/>
      <c r="E42" s="15"/>
      <c r="F42" s="15"/>
      <c r="G42" s="89" t="s">
        <v>26</v>
      </c>
      <c r="H42" s="10" t="str">
        <f>'MSC игры 16'!R6</f>
        <v>- - -</v>
      </c>
      <c r="I42" s="9"/>
      <c r="J42" s="9"/>
      <c r="K42" s="9"/>
      <c r="L42" s="9"/>
      <c r="M42" s="9"/>
      <c r="N42" s="9"/>
      <c r="O42" s="15"/>
      <c r="P42" s="9"/>
      <c r="Q42" s="9"/>
      <c r="R42" s="9"/>
      <c r="S42" s="4"/>
    </row>
    <row r="43" spans="1:33">
      <c r="A43" s="20"/>
      <c r="B43" s="20"/>
      <c r="C43" s="20"/>
      <c r="D43" s="9"/>
      <c r="E43" s="15"/>
      <c r="F43" s="9"/>
      <c r="G43" s="89"/>
      <c r="H43" s="11" t="str">
        <f>'MSC игры 16'!R7</f>
        <v>- - -</v>
      </c>
      <c r="I43" s="15"/>
      <c r="J43" s="15"/>
      <c r="K43" s="9"/>
      <c r="L43" s="9"/>
      <c r="M43" s="9"/>
      <c r="N43" s="9"/>
      <c r="O43" s="15"/>
      <c r="P43" s="9"/>
      <c r="Q43" s="9"/>
      <c r="R43" s="9"/>
      <c r="S43" s="4"/>
    </row>
    <row r="44" spans="1:33" ht="15.75" thickBot="1">
      <c r="A44" s="20"/>
      <c r="B44" s="20"/>
      <c r="C44" s="20"/>
      <c r="D44" s="9"/>
      <c r="E44" s="15"/>
      <c r="F44" s="9"/>
      <c r="G44" s="13"/>
      <c r="H44" s="8">
        <f>'MSC игры 16'!P7</f>
        <v>0</v>
      </c>
      <c r="I44" s="9"/>
      <c r="J44" s="15"/>
      <c r="K44" s="9"/>
      <c r="L44" s="9"/>
      <c r="M44" s="9"/>
      <c r="N44" s="9"/>
      <c r="O44" s="15"/>
      <c r="P44" s="9"/>
      <c r="Q44" s="9"/>
      <c r="R44" s="9"/>
      <c r="S44" s="4"/>
    </row>
    <row r="45" spans="1:33">
      <c r="A45" s="20"/>
      <c r="B45" s="21">
        <v>11</v>
      </c>
      <c r="C45" s="22">
        <f>VLOOKUP(B45,MSC!A1:C48,2,FALSE)</f>
        <v>0</v>
      </c>
      <c r="D45" s="9"/>
      <c r="E45" s="15"/>
      <c r="F45" s="9"/>
      <c r="G45" s="9"/>
      <c r="H45" s="9"/>
      <c r="I45" s="9"/>
      <c r="J45" s="15"/>
      <c r="K45" s="9"/>
      <c r="L45" s="9"/>
      <c r="M45" s="9"/>
      <c r="N45" s="9"/>
      <c r="O45" s="15"/>
      <c r="P45" s="9"/>
      <c r="Q45" s="9"/>
      <c r="R45" s="9"/>
      <c r="S45" s="4"/>
    </row>
    <row r="46" spans="1:33">
      <c r="A46" s="20"/>
      <c r="B46" s="88" t="s">
        <v>21</v>
      </c>
      <c r="C46" s="23"/>
      <c r="D46" s="15"/>
      <c r="E46" s="15"/>
      <c r="F46" s="9"/>
      <c r="G46" s="9"/>
      <c r="H46" s="9"/>
      <c r="I46" s="9"/>
      <c r="J46" s="15"/>
      <c r="K46" s="9"/>
      <c r="L46" s="9"/>
      <c r="M46" s="9"/>
      <c r="N46" s="9"/>
      <c r="O46" s="15"/>
      <c r="P46" s="9"/>
      <c r="Q46" s="9"/>
      <c r="R46" s="9"/>
      <c r="S46" s="4"/>
    </row>
    <row r="47" spans="1:33">
      <c r="A47" s="20"/>
      <c r="B47" s="88"/>
      <c r="C47" s="24"/>
      <c r="D47" s="9"/>
      <c r="E47" s="9"/>
      <c r="F47" s="9"/>
      <c r="G47" s="9"/>
      <c r="H47" s="9"/>
      <c r="I47" s="9"/>
      <c r="J47" s="15"/>
      <c r="K47" s="9"/>
      <c r="L47" s="9"/>
      <c r="M47" s="9"/>
      <c r="N47" s="9"/>
      <c r="O47" s="15"/>
      <c r="P47" s="9"/>
      <c r="Q47" s="9"/>
      <c r="R47" s="9"/>
      <c r="S47" s="4"/>
    </row>
    <row r="48" spans="1:33" ht="15.75" thickBot="1">
      <c r="A48" s="20"/>
      <c r="B48" s="25">
        <v>6</v>
      </c>
      <c r="C48" s="26">
        <f>VLOOKUP(B48,MSC!A1:C48,2,FALSE)</f>
        <v>0</v>
      </c>
      <c r="D48" s="9"/>
      <c r="E48" s="9"/>
      <c r="F48" s="9"/>
      <c r="G48" s="9"/>
      <c r="H48" s="9"/>
      <c r="I48" s="9"/>
      <c r="J48" s="15"/>
      <c r="K48" s="9"/>
      <c r="L48" s="9"/>
      <c r="M48" s="9"/>
      <c r="N48" s="9"/>
      <c r="O48" s="15"/>
      <c r="P48" s="9"/>
      <c r="Q48" s="9">
        <v>3</v>
      </c>
      <c r="R48" s="9"/>
      <c r="S48" s="4"/>
    </row>
    <row r="49" spans="1:29">
      <c r="A49" s="20"/>
      <c r="B49" s="20"/>
      <c r="C49" s="20"/>
      <c r="D49" s="9"/>
      <c r="E49" s="9"/>
      <c r="F49" s="9"/>
      <c r="G49" s="9"/>
      <c r="H49" s="9"/>
      <c r="I49" s="9"/>
      <c r="J49" s="15"/>
      <c r="K49" s="9"/>
      <c r="L49" s="12"/>
      <c r="M49" s="7">
        <f>'MSC игры 16'!P16</f>
        <v>0</v>
      </c>
      <c r="N49" s="9"/>
      <c r="O49" s="15"/>
      <c r="P49" s="9"/>
      <c r="Q49" s="12"/>
      <c r="R49" s="7">
        <f>'MSC игры 16'!Q26</f>
        <v>0</v>
      </c>
      <c r="S49" s="4"/>
      <c r="T49" s="9"/>
      <c r="U49" s="1"/>
      <c r="V49" s="18" t="s">
        <v>71</v>
      </c>
      <c r="W49" s="18"/>
      <c r="X49" s="14"/>
      <c r="Y49" s="14"/>
      <c r="Z49" s="14"/>
      <c r="AA49" s="18"/>
      <c r="AB49" s="18"/>
      <c r="AC49" s="2"/>
    </row>
    <row r="50" spans="1:29" ht="15.75" thickBot="1">
      <c r="A50" s="20"/>
      <c r="B50" s="20"/>
      <c r="C50" s="20"/>
      <c r="D50" s="9"/>
      <c r="E50" s="9"/>
      <c r="F50" s="9"/>
      <c r="G50" s="9"/>
      <c r="H50" s="9"/>
      <c r="I50" s="9"/>
      <c r="J50" s="15"/>
      <c r="K50" s="15"/>
      <c r="L50" s="89" t="s">
        <v>29</v>
      </c>
      <c r="M50" s="10" t="str">
        <f>'MSC игры 16'!R16</f>
        <v>- - -</v>
      </c>
      <c r="N50" s="15"/>
      <c r="O50" s="15"/>
      <c r="P50" s="9"/>
      <c r="Q50" s="89" t="s">
        <v>31</v>
      </c>
      <c r="R50" s="10"/>
      <c r="S50" s="4"/>
      <c r="T50" s="9"/>
      <c r="U50" s="3"/>
      <c r="V50" s="20"/>
      <c r="W50" s="20"/>
      <c r="X50" s="9"/>
      <c r="Y50" s="9"/>
      <c r="Z50" s="9"/>
      <c r="AA50" s="20"/>
      <c r="AB50" s="20"/>
      <c r="AC50" s="4"/>
    </row>
    <row r="51" spans="1:29">
      <c r="A51" s="20"/>
      <c r="B51" s="20"/>
      <c r="C51" s="20"/>
      <c r="D51" s="9"/>
      <c r="E51" s="9"/>
      <c r="F51" s="9"/>
      <c r="G51" s="9"/>
      <c r="H51" s="9"/>
      <c r="I51" s="9"/>
      <c r="J51" s="15"/>
      <c r="K51" s="9"/>
      <c r="L51" s="89"/>
      <c r="M51" s="11" t="str">
        <f>'MSC игры 16'!R17</f>
        <v>- - -</v>
      </c>
      <c r="N51" s="9"/>
      <c r="O51" s="9"/>
      <c r="P51" s="9"/>
      <c r="Q51" s="89"/>
      <c r="R51" s="11"/>
      <c r="S51" s="4"/>
      <c r="T51" s="9"/>
      <c r="U51" s="3"/>
      <c r="V51" s="21" t="s">
        <v>24</v>
      </c>
      <c r="W51" s="22">
        <f>'MSC игры 16'!Q14</f>
        <v>0</v>
      </c>
      <c r="X51" s="9"/>
      <c r="Y51" s="9"/>
      <c r="Z51" s="9"/>
      <c r="AA51" s="20"/>
      <c r="AB51" s="20"/>
      <c r="AC51" s="4"/>
    </row>
    <row r="52" spans="1:29" ht="15.75" thickBot="1">
      <c r="A52" s="20"/>
      <c r="B52" s="20"/>
      <c r="C52" s="20"/>
      <c r="D52" s="9"/>
      <c r="E52" s="9"/>
      <c r="F52" s="9"/>
      <c r="G52" s="9"/>
      <c r="H52" s="9"/>
      <c r="I52" s="9"/>
      <c r="J52" s="15"/>
      <c r="K52" s="9"/>
      <c r="L52" s="13"/>
      <c r="M52" s="8">
        <f>'MSC игры 16'!P17</f>
        <v>0</v>
      </c>
      <c r="N52" s="9"/>
      <c r="O52" s="9"/>
      <c r="P52" s="9"/>
      <c r="Q52" s="13"/>
      <c r="R52" s="8">
        <f>'MSC игры 16'!Q27</f>
        <v>0</v>
      </c>
      <c r="S52" s="4"/>
      <c r="T52" s="9"/>
      <c r="U52" s="3"/>
      <c r="V52" s="84" t="s">
        <v>78</v>
      </c>
      <c r="W52" s="23"/>
      <c r="X52" s="9"/>
      <c r="Y52" s="9"/>
      <c r="Z52" s="9"/>
      <c r="AA52" s="20">
        <v>5</v>
      </c>
      <c r="AB52" s="20"/>
      <c r="AC52" s="4"/>
    </row>
    <row r="53" spans="1:29">
      <c r="A53" s="20"/>
      <c r="B53" s="21">
        <v>7</v>
      </c>
      <c r="C53" s="22">
        <f>VLOOKUP(B53,MSC!A1:C48,2,FALSE)</f>
        <v>0</v>
      </c>
      <c r="D53" s="9"/>
      <c r="E53" s="9"/>
      <c r="F53" s="9"/>
      <c r="G53" s="9"/>
      <c r="H53" s="9"/>
      <c r="I53" s="9"/>
      <c r="J53" s="15"/>
      <c r="K53" s="9"/>
      <c r="L53" s="9"/>
      <c r="M53" s="9"/>
      <c r="N53" s="9"/>
      <c r="O53" s="9"/>
      <c r="P53" s="9"/>
      <c r="Q53" s="9"/>
      <c r="R53" s="9"/>
      <c r="S53" s="4"/>
      <c r="U53" s="3"/>
      <c r="V53" s="85"/>
      <c r="W53" s="24"/>
      <c r="X53" s="15"/>
      <c r="Y53" s="15"/>
      <c r="Z53" s="9"/>
      <c r="AA53" s="21"/>
      <c r="AB53" s="22">
        <f>'MSC игры 16'!P20</f>
        <v>0</v>
      </c>
      <c r="AC53" s="4"/>
    </row>
    <row r="54" spans="1:29" ht="15.75" thickBot="1">
      <c r="A54" s="20"/>
      <c r="B54" s="88" t="s">
        <v>22</v>
      </c>
      <c r="C54" s="23"/>
      <c r="D54" s="9"/>
      <c r="E54" s="9"/>
      <c r="F54" s="9"/>
      <c r="G54" s="9"/>
      <c r="H54" s="9"/>
      <c r="I54" s="9"/>
      <c r="J54" s="15"/>
      <c r="K54" s="9"/>
      <c r="L54" s="9"/>
      <c r="M54" s="9"/>
      <c r="N54" s="9"/>
      <c r="O54" s="9"/>
      <c r="P54" s="9"/>
      <c r="Q54" s="9"/>
      <c r="R54" s="9"/>
      <c r="S54" s="4"/>
      <c r="U54" s="3"/>
      <c r="V54" s="25" t="s">
        <v>26</v>
      </c>
      <c r="W54" s="26">
        <f>'MSC игры 16'!Q15</f>
        <v>0</v>
      </c>
      <c r="X54" s="9"/>
      <c r="Y54" s="15"/>
      <c r="Z54" s="15"/>
      <c r="AA54" s="84" t="s">
        <v>80</v>
      </c>
      <c r="AB54" s="23" t="str">
        <f>'MSC игры 16'!R20</f>
        <v>- - -</v>
      </c>
      <c r="AC54" s="4"/>
    </row>
    <row r="55" spans="1:29">
      <c r="A55" s="20"/>
      <c r="B55" s="88"/>
      <c r="C55" s="24"/>
      <c r="D55" s="15"/>
      <c r="E55" s="15"/>
      <c r="F55" s="9"/>
      <c r="G55" s="9"/>
      <c r="H55" s="9"/>
      <c r="I55" s="9"/>
      <c r="J55" s="15"/>
      <c r="K55" s="9"/>
      <c r="L55" s="9"/>
      <c r="M55" s="9"/>
      <c r="N55" s="9"/>
      <c r="O55" s="9"/>
      <c r="P55" s="9"/>
      <c r="Q55" s="9"/>
      <c r="R55" s="9"/>
      <c r="S55" s="4"/>
      <c r="U55" s="3"/>
      <c r="V55" s="21" t="s">
        <v>25</v>
      </c>
      <c r="W55" s="22">
        <f>'MSC игры 16'!Q16</f>
        <v>0</v>
      </c>
      <c r="X55" s="9"/>
      <c r="Y55" s="15"/>
      <c r="Z55" s="9"/>
      <c r="AA55" s="85"/>
      <c r="AB55" s="24" t="str">
        <f>'MSC игры 16'!R21</f>
        <v>- - -</v>
      </c>
      <c r="AC55" s="4"/>
    </row>
    <row r="56" spans="1:29" ht="15.75" thickBot="1">
      <c r="A56" s="20"/>
      <c r="B56" s="25">
        <v>10</v>
      </c>
      <c r="C56" s="26">
        <f>VLOOKUP(B56,MSC!A1:C48,2,FALSE)</f>
        <v>0</v>
      </c>
      <c r="D56" s="9"/>
      <c r="E56" s="15"/>
      <c r="F56" s="9"/>
      <c r="G56" s="9"/>
      <c r="H56" s="9"/>
      <c r="I56" s="9"/>
      <c r="J56" s="15"/>
      <c r="K56" s="9"/>
      <c r="L56" s="9"/>
      <c r="M56" s="9"/>
      <c r="N56" s="9"/>
      <c r="O56" s="9"/>
      <c r="P56" s="9"/>
      <c r="Q56" s="9"/>
      <c r="R56" s="9"/>
      <c r="S56" s="4"/>
      <c r="U56" s="3"/>
      <c r="V56" s="84" t="s">
        <v>79</v>
      </c>
      <c r="W56" s="23"/>
      <c r="X56" s="15"/>
      <c r="Y56" s="15"/>
      <c r="Z56" s="9"/>
      <c r="AA56" s="25"/>
      <c r="AB56" s="26">
        <f>'MSC игры 16'!P21</f>
        <v>0</v>
      </c>
      <c r="AC56" s="4"/>
    </row>
    <row r="57" spans="1:29">
      <c r="A57" s="20"/>
      <c r="B57" s="20"/>
      <c r="C57" s="20"/>
      <c r="D57" s="9"/>
      <c r="E57" s="15"/>
      <c r="F57" s="9"/>
      <c r="G57" s="12"/>
      <c r="H57" s="7">
        <f>'MSC игры 16'!P8</f>
        <v>0</v>
      </c>
      <c r="I57" s="9"/>
      <c r="J57" s="15"/>
      <c r="K57" s="9"/>
      <c r="L57" s="9"/>
      <c r="M57" s="9"/>
      <c r="N57" s="9"/>
      <c r="O57" s="9"/>
      <c r="P57" s="9"/>
      <c r="Q57" s="9"/>
      <c r="R57" s="9"/>
      <c r="S57" s="4"/>
      <c r="U57" s="3"/>
      <c r="V57" s="85"/>
      <c r="W57" s="24"/>
      <c r="X57" s="9"/>
      <c r="Y57" s="9"/>
      <c r="Z57" s="9"/>
      <c r="AA57" s="20"/>
      <c r="AB57" s="20"/>
      <c r="AC57" s="4"/>
    </row>
    <row r="58" spans="1:29" ht="15.75" thickBot="1">
      <c r="A58" s="20"/>
      <c r="B58" s="20"/>
      <c r="C58" s="20"/>
      <c r="D58" s="9"/>
      <c r="E58" s="15"/>
      <c r="F58" s="15"/>
      <c r="G58" s="89" t="s">
        <v>27</v>
      </c>
      <c r="H58" s="10" t="str">
        <f>'MSC игры 16'!R8</f>
        <v>- - -</v>
      </c>
      <c r="I58" s="15"/>
      <c r="J58" s="15"/>
      <c r="K58" s="9"/>
      <c r="L58" s="9"/>
      <c r="M58" s="9"/>
      <c r="N58" s="9"/>
      <c r="O58" s="9"/>
      <c r="P58" s="9"/>
      <c r="Q58" s="9"/>
      <c r="R58" s="9"/>
      <c r="S58" s="4"/>
      <c r="U58" s="3"/>
      <c r="V58" s="25" t="s">
        <v>27</v>
      </c>
      <c r="W58" s="26">
        <f>'MSC игры 16'!Q17</f>
        <v>0</v>
      </c>
      <c r="X58" s="9"/>
      <c r="Y58" s="9"/>
      <c r="Z58" s="9"/>
      <c r="AA58" s="20">
        <v>7</v>
      </c>
      <c r="AB58" s="20"/>
      <c r="AC58" s="4"/>
    </row>
    <row r="59" spans="1:29">
      <c r="A59" s="20"/>
      <c r="B59" s="20"/>
      <c r="C59" s="20"/>
      <c r="D59" s="9"/>
      <c r="E59" s="15"/>
      <c r="F59" s="9"/>
      <c r="G59" s="89"/>
      <c r="H59" s="11" t="str">
        <f>'MSC игры 16'!R9</f>
        <v>- - -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4"/>
      <c r="U59" s="3"/>
      <c r="V59" s="20"/>
      <c r="W59" s="20"/>
      <c r="X59" s="9"/>
      <c r="Y59" s="9"/>
      <c r="Z59" s="9"/>
      <c r="AA59" s="21" t="s">
        <v>78</v>
      </c>
      <c r="AB59" s="22">
        <f>'MSC игры 16'!Q20</f>
        <v>0</v>
      </c>
      <c r="AC59" s="4"/>
    </row>
    <row r="60" spans="1:29" ht="15.75" thickBot="1">
      <c r="A60" s="20"/>
      <c r="B60" s="20"/>
      <c r="C60" s="20"/>
      <c r="D60" s="9"/>
      <c r="E60" s="15"/>
      <c r="F60" s="9"/>
      <c r="G60" s="13"/>
      <c r="H60" s="8">
        <f>'MSC игры 16'!P9</f>
        <v>0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4"/>
      <c r="U60" s="3"/>
      <c r="V60" s="20"/>
      <c r="W60" s="20"/>
      <c r="X60" s="9"/>
      <c r="Y60" s="9"/>
      <c r="Z60" s="9"/>
      <c r="AA60" s="84" t="s">
        <v>81</v>
      </c>
      <c r="AB60" s="23"/>
      <c r="AC60" s="4"/>
    </row>
    <row r="61" spans="1:29">
      <c r="A61" s="20"/>
      <c r="B61" s="21">
        <v>15</v>
      </c>
      <c r="C61" s="22" t="e">
        <f>VLOOKUP(B61,MSC!A1:C48,2,FALSE)</f>
        <v>#N/A</v>
      </c>
      <c r="D61" s="9"/>
      <c r="E61" s="15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4"/>
      <c r="U61" s="3"/>
      <c r="V61" s="20"/>
      <c r="W61" s="20"/>
      <c r="X61" s="9"/>
      <c r="Y61" s="9"/>
      <c r="Z61" s="9"/>
      <c r="AA61" s="85"/>
      <c r="AB61" s="24"/>
      <c r="AC61" s="4"/>
    </row>
    <row r="62" spans="1:29" ht="15.75" thickBot="1">
      <c r="A62" s="20"/>
      <c r="B62" s="88" t="s">
        <v>23</v>
      </c>
      <c r="C62" s="23"/>
      <c r="D62" s="15"/>
      <c r="E62" s="15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4"/>
      <c r="U62" s="3"/>
      <c r="V62" s="20"/>
      <c r="W62" s="20"/>
      <c r="X62" s="9"/>
      <c r="Y62" s="9"/>
      <c r="Z62" s="9"/>
      <c r="AA62" s="25" t="s">
        <v>79</v>
      </c>
      <c r="AB62" s="26">
        <f>'MSC игры 16'!Q21</f>
        <v>0</v>
      </c>
      <c r="AC62" s="4"/>
    </row>
    <row r="63" spans="1:29" ht="15.75" thickBot="1">
      <c r="A63" s="20"/>
      <c r="B63" s="88"/>
      <c r="C63" s="24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4"/>
      <c r="U63" s="5"/>
      <c r="V63" s="28"/>
      <c r="W63" s="28"/>
      <c r="X63" s="16"/>
      <c r="Y63" s="16"/>
      <c r="Z63" s="16"/>
      <c r="AA63" s="28"/>
      <c r="AB63" s="28"/>
      <c r="AC63" s="6"/>
    </row>
    <row r="64" spans="1:29" ht="15.75" thickBot="1">
      <c r="A64" s="20"/>
      <c r="B64" s="25">
        <v>2</v>
      </c>
      <c r="C64" s="26">
        <f>VLOOKUP(B64,MSC!A1:C48,2,FALSE)</f>
        <v>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4"/>
    </row>
    <row r="65" spans="1:19">
      <c r="A65" s="20"/>
      <c r="B65" s="20"/>
      <c r="C65" s="2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4"/>
    </row>
    <row r="66" spans="1:19">
      <c r="A66" s="20"/>
      <c r="B66" s="20"/>
      <c r="C66" s="20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4"/>
    </row>
    <row r="67" spans="1:19" ht="15.75" thickBot="1">
      <c r="A67" s="28"/>
      <c r="B67" s="28"/>
      <c r="C67" s="28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6"/>
    </row>
  </sheetData>
  <mergeCells count="32">
    <mergeCell ref="AF11:AF12"/>
    <mergeCell ref="V5:V6"/>
    <mergeCell ref="B6:B7"/>
    <mergeCell ref="AA7:AA8"/>
    <mergeCell ref="V9:V10"/>
    <mergeCell ref="G10:G11"/>
    <mergeCell ref="V13:V14"/>
    <mergeCell ref="B14:B15"/>
    <mergeCell ref="AA15:AA16"/>
    <mergeCell ref="V17:V18"/>
    <mergeCell ref="AF17:AF18"/>
    <mergeCell ref="L18:L19"/>
    <mergeCell ref="B22:B23"/>
    <mergeCell ref="G26:G27"/>
    <mergeCell ref="V26:V27"/>
    <mergeCell ref="Q34:Q35"/>
    <mergeCell ref="AA28:AA29"/>
    <mergeCell ref="B30:B31"/>
    <mergeCell ref="V30:V31"/>
    <mergeCell ref="AA35:AA36"/>
    <mergeCell ref="B38:B39"/>
    <mergeCell ref="G42:G43"/>
    <mergeCell ref="B46:B47"/>
    <mergeCell ref="B62:B63"/>
    <mergeCell ref="V52:V53"/>
    <mergeCell ref="B54:B55"/>
    <mergeCell ref="AA54:AA55"/>
    <mergeCell ref="V56:V57"/>
    <mergeCell ref="G58:G59"/>
    <mergeCell ref="AA60:AA61"/>
    <mergeCell ref="L50:L51"/>
    <mergeCell ref="Q50:Q5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3"/>
  <sheetViews>
    <sheetView workbookViewId="0">
      <selection activeCell="B2" sqref="B2:D20"/>
    </sheetView>
  </sheetViews>
  <sheetFormatPr defaultRowHeight="15"/>
  <cols>
    <col min="1" max="1" width="2" style="34" bestFit="1" customWidth="1"/>
    <col min="2" max="2" width="3" bestFit="1" customWidth="1"/>
    <col min="3" max="3" width="20" style="30" bestFit="1" customWidth="1"/>
    <col min="4" max="4" width="1.7109375" style="30" bestFit="1" customWidth="1"/>
    <col min="5" max="5" width="19.28515625" style="30" bestFit="1" customWidth="1"/>
    <col min="6" max="6" width="3" style="41" bestFit="1" customWidth="1"/>
    <col min="7" max="7" width="3.85546875" style="41" bestFit="1" customWidth="1"/>
    <col min="8" max="9" width="4" style="42" bestFit="1" customWidth="1"/>
    <col min="10" max="10" width="3" style="43" bestFit="1" customWidth="1"/>
    <col min="11" max="11" width="3.85546875" style="43" bestFit="1" customWidth="1"/>
    <col min="12" max="12" width="2" hidden="1" customWidth="1"/>
    <col min="13" max="15" width="2.7109375" hidden="1" customWidth="1"/>
    <col min="16" max="16" width="18.5703125" hidden="1" customWidth="1"/>
    <col min="17" max="17" width="20.28515625" hidden="1" customWidth="1"/>
    <col min="18" max="18" width="17.28515625" hidden="1" customWidth="1"/>
  </cols>
  <sheetData>
    <row r="1" spans="1:18">
      <c r="F1" s="41">
        <v>1</v>
      </c>
      <c r="G1" s="41" t="s">
        <v>200</v>
      </c>
      <c r="H1" s="42">
        <v>2</v>
      </c>
      <c r="I1" s="42" t="s">
        <v>200</v>
      </c>
      <c r="J1" s="43">
        <v>3</v>
      </c>
      <c r="K1" s="43" t="s">
        <v>200</v>
      </c>
      <c r="P1" t="s">
        <v>199</v>
      </c>
      <c r="Q1" t="s">
        <v>201</v>
      </c>
      <c r="R1" t="s">
        <v>202</v>
      </c>
    </row>
    <row r="2" spans="1:18">
      <c r="A2" s="90" t="s">
        <v>184</v>
      </c>
      <c r="B2">
        <v>1</v>
      </c>
      <c r="C2" s="30">
        <f>'MSC16'!C5</f>
        <v>0</v>
      </c>
      <c r="D2" s="30" t="s">
        <v>180</v>
      </c>
      <c r="E2" s="30" t="e">
        <f>'MSC16'!C8</f>
        <v>#N/A</v>
      </c>
      <c r="L2">
        <f>IF(F2-G2=0,0,IF(F2-G2&gt;0,1,-1))</f>
        <v>0</v>
      </c>
      <c r="M2">
        <f>IF(H2-I2=0,0,IF(H2-I2&gt;0,1,-1))</f>
        <v>0</v>
      </c>
      <c r="N2">
        <f>IF(J2-K2=0,0,IF(J2-K2&gt;0,1,-1))</f>
        <v>0</v>
      </c>
      <c r="O2">
        <f>SUM(L2:N2)</f>
        <v>0</v>
      </c>
      <c r="P2">
        <f>IF(O2=0,0,IF(O2&gt;0,C2,E2))</f>
        <v>0</v>
      </c>
      <c r="Q2">
        <f>IF(O2=0,0,IF(O2&gt;0,E2,C2))</f>
        <v>0</v>
      </c>
      <c r="R2" t="str">
        <f t="shared" ref="R2:R30" si="0">CONCATENATE(F2,"-",G2," ",H2,"-",I2," ",J2,"-",K2)</f>
        <v>- - -</v>
      </c>
    </row>
    <row r="3" spans="1:18">
      <c r="A3" s="90"/>
      <c r="B3" s="41">
        <v>2</v>
      </c>
      <c r="C3" s="30">
        <f>'MSC16'!C13</f>
        <v>0</v>
      </c>
      <c r="D3" s="30" t="s">
        <v>180</v>
      </c>
      <c r="E3" s="30">
        <f>'MSC16'!C16</f>
        <v>0</v>
      </c>
      <c r="L3">
        <f t="shared" ref="L3:L33" si="1">IF(F3-G3=0,0,IF(F3-G3&gt;0,1,-1))</f>
        <v>0</v>
      </c>
      <c r="M3">
        <f t="shared" ref="M3:M33" si="2">IF(H3-I3=0,0,IF(H3-I3&gt;0,1,-1))</f>
        <v>0</v>
      </c>
      <c r="N3">
        <f t="shared" ref="N3:N33" si="3">IF(J3-K3=0,0,IF(J3-K3&gt;0,1,-1))</f>
        <v>0</v>
      </c>
      <c r="O3">
        <f t="shared" ref="O3:O33" si="4">SUM(L3:N3)</f>
        <v>0</v>
      </c>
      <c r="P3">
        <f t="shared" ref="P3:P33" si="5">IF(O3=0,0,IF(O3&gt;0,C3,E3))</f>
        <v>0</v>
      </c>
      <c r="Q3">
        <f t="shared" ref="Q3:Q33" si="6">IF(O3=0,0,IF(O3&gt;0,E3,C3))</f>
        <v>0</v>
      </c>
      <c r="R3" t="str">
        <f t="shared" si="0"/>
        <v>- - -</v>
      </c>
    </row>
    <row r="4" spans="1:18">
      <c r="A4" s="90"/>
      <c r="B4" s="41">
        <v>3</v>
      </c>
      <c r="C4" s="30">
        <f>'MSC16'!C21</f>
        <v>0</v>
      </c>
      <c r="D4" s="30" t="s">
        <v>180</v>
      </c>
      <c r="E4" s="30">
        <f>'MSC16'!C24</f>
        <v>0</v>
      </c>
      <c r="L4">
        <f t="shared" si="1"/>
        <v>0</v>
      </c>
      <c r="M4">
        <f t="shared" si="2"/>
        <v>0</v>
      </c>
      <c r="N4">
        <f t="shared" si="3"/>
        <v>0</v>
      </c>
      <c r="O4">
        <f t="shared" si="4"/>
        <v>0</v>
      </c>
      <c r="P4">
        <f t="shared" si="5"/>
        <v>0</v>
      </c>
      <c r="Q4">
        <f t="shared" si="6"/>
        <v>0</v>
      </c>
      <c r="R4" t="str">
        <f t="shared" si="0"/>
        <v>- - -</v>
      </c>
    </row>
    <row r="5" spans="1:18">
      <c r="A5" s="90"/>
      <c r="B5" s="41">
        <v>4</v>
      </c>
      <c r="C5" s="30">
        <f>'MSC16'!C29</f>
        <v>0</v>
      </c>
      <c r="D5" s="30" t="s">
        <v>180</v>
      </c>
      <c r="E5" s="30">
        <f>'MSC16'!C32</f>
        <v>0</v>
      </c>
      <c r="L5">
        <f t="shared" si="1"/>
        <v>0</v>
      </c>
      <c r="M5">
        <f t="shared" si="2"/>
        <v>0</v>
      </c>
      <c r="N5">
        <f t="shared" si="3"/>
        <v>0</v>
      </c>
      <c r="O5">
        <f t="shared" si="4"/>
        <v>0</v>
      </c>
      <c r="P5">
        <f t="shared" si="5"/>
        <v>0</v>
      </c>
      <c r="Q5">
        <f t="shared" si="6"/>
        <v>0</v>
      </c>
      <c r="R5" t="str">
        <f t="shared" si="0"/>
        <v>- - -</v>
      </c>
    </row>
    <row r="6" spans="1:18">
      <c r="A6" s="90"/>
      <c r="B6">
        <v>5</v>
      </c>
      <c r="C6" s="30">
        <f>'MSC16'!C37</f>
        <v>0</v>
      </c>
      <c r="D6" s="30" t="s">
        <v>180</v>
      </c>
      <c r="E6" s="30" t="e">
        <f>'MSC16'!C40</f>
        <v>#N/A</v>
      </c>
      <c r="L6">
        <f t="shared" si="1"/>
        <v>0</v>
      </c>
      <c r="M6">
        <f t="shared" si="2"/>
        <v>0</v>
      </c>
      <c r="N6">
        <f t="shared" si="3"/>
        <v>0</v>
      </c>
      <c r="O6">
        <f t="shared" si="4"/>
        <v>0</v>
      </c>
      <c r="P6">
        <f t="shared" si="5"/>
        <v>0</v>
      </c>
      <c r="Q6">
        <f t="shared" si="6"/>
        <v>0</v>
      </c>
      <c r="R6" t="str">
        <f t="shared" si="0"/>
        <v>- - -</v>
      </c>
    </row>
    <row r="7" spans="1:18">
      <c r="A7" s="90"/>
      <c r="B7" s="41">
        <v>6</v>
      </c>
      <c r="C7" s="30">
        <f>'MSC16'!C45</f>
        <v>0</v>
      </c>
      <c r="D7" s="30" t="s">
        <v>180</v>
      </c>
      <c r="E7" s="30">
        <f>'MSC16'!C48</f>
        <v>0</v>
      </c>
      <c r="L7">
        <f t="shared" si="1"/>
        <v>0</v>
      </c>
      <c r="M7">
        <f t="shared" si="2"/>
        <v>0</v>
      </c>
      <c r="N7">
        <f t="shared" si="3"/>
        <v>0</v>
      </c>
      <c r="O7">
        <f t="shared" si="4"/>
        <v>0</v>
      </c>
      <c r="P7">
        <f t="shared" si="5"/>
        <v>0</v>
      </c>
      <c r="Q7">
        <f t="shared" si="6"/>
        <v>0</v>
      </c>
      <c r="R7" t="str">
        <f t="shared" si="0"/>
        <v>- - -</v>
      </c>
    </row>
    <row r="8" spans="1:18">
      <c r="A8" s="90"/>
      <c r="B8" s="41">
        <v>7</v>
      </c>
      <c r="C8" s="30">
        <f>'MSC16'!C53</f>
        <v>0</v>
      </c>
      <c r="D8" s="30" t="s">
        <v>180</v>
      </c>
      <c r="E8" s="30">
        <f>'MSC16'!C56</f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0</v>
      </c>
      <c r="P8">
        <f t="shared" si="5"/>
        <v>0</v>
      </c>
      <c r="Q8">
        <f t="shared" si="6"/>
        <v>0</v>
      </c>
      <c r="R8" t="str">
        <f t="shared" si="0"/>
        <v>- - -</v>
      </c>
    </row>
    <row r="9" spans="1:18">
      <c r="A9" s="90"/>
      <c r="B9">
        <v>8</v>
      </c>
      <c r="C9" s="30" t="e">
        <f>'MSC16'!C61</f>
        <v>#N/A</v>
      </c>
      <c r="D9" s="30" t="s">
        <v>180</v>
      </c>
      <c r="E9" s="30">
        <f>'MSC16'!C64</f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0</v>
      </c>
      <c r="P9">
        <f t="shared" si="5"/>
        <v>0</v>
      </c>
      <c r="Q9">
        <f t="shared" si="6"/>
        <v>0</v>
      </c>
      <c r="R9" t="str">
        <f t="shared" si="0"/>
        <v>- - -</v>
      </c>
    </row>
    <row r="10" spans="1:18">
      <c r="A10" s="90" t="s">
        <v>185</v>
      </c>
      <c r="B10">
        <v>1</v>
      </c>
      <c r="C10" s="30">
        <f>'MSC16'!W4</f>
        <v>0</v>
      </c>
      <c r="D10" s="30" t="s">
        <v>180</v>
      </c>
      <c r="E10" s="30">
        <f>'MSC16'!W7</f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0</v>
      </c>
      <c r="P10">
        <f t="shared" si="5"/>
        <v>0</v>
      </c>
      <c r="Q10">
        <f t="shared" si="6"/>
        <v>0</v>
      </c>
      <c r="R10" t="str">
        <f t="shared" si="0"/>
        <v>- - -</v>
      </c>
    </row>
    <row r="11" spans="1:18">
      <c r="A11" s="90"/>
      <c r="B11" s="41">
        <v>2</v>
      </c>
      <c r="C11" s="30">
        <f>'MSC16'!W8</f>
        <v>0</v>
      </c>
      <c r="D11" s="30" t="s">
        <v>180</v>
      </c>
      <c r="E11" s="30">
        <f>'MSC16'!W11</f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0</v>
      </c>
      <c r="R11" t="str">
        <f t="shared" si="0"/>
        <v>- - -</v>
      </c>
    </row>
    <row r="12" spans="1:18">
      <c r="A12" s="90"/>
      <c r="B12">
        <v>3</v>
      </c>
      <c r="C12" s="30">
        <f>'MSC16'!W12</f>
        <v>0</v>
      </c>
      <c r="D12" s="30" t="s">
        <v>180</v>
      </c>
      <c r="E12" s="30">
        <f>'MSC16'!W15</f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0</v>
      </c>
      <c r="R12" t="str">
        <f t="shared" si="0"/>
        <v>- - -</v>
      </c>
    </row>
    <row r="13" spans="1:18">
      <c r="A13" s="90"/>
      <c r="B13">
        <v>4</v>
      </c>
      <c r="C13" s="30">
        <f>'MSC16'!W16</f>
        <v>0</v>
      </c>
      <c r="D13" s="30" t="s">
        <v>180</v>
      </c>
      <c r="E13" s="30">
        <f>'MSC16'!W19</f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0</v>
      </c>
      <c r="P13">
        <f t="shared" si="5"/>
        <v>0</v>
      </c>
      <c r="Q13">
        <f t="shared" si="6"/>
        <v>0</v>
      </c>
      <c r="R13" t="str">
        <f t="shared" si="0"/>
        <v>- - -</v>
      </c>
    </row>
    <row r="14" spans="1:18">
      <c r="A14" s="90" t="s">
        <v>181</v>
      </c>
      <c r="B14" s="41">
        <v>1</v>
      </c>
      <c r="C14" s="30">
        <f>'MSC16'!H9</f>
        <v>0</v>
      </c>
      <c r="D14" s="30" t="s">
        <v>180</v>
      </c>
      <c r="E14" s="30">
        <f>'MSC16'!H12</f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0</v>
      </c>
      <c r="P14">
        <f t="shared" si="5"/>
        <v>0</v>
      </c>
      <c r="Q14">
        <f t="shared" si="6"/>
        <v>0</v>
      </c>
      <c r="R14" t="str">
        <f t="shared" si="0"/>
        <v>- - -</v>
      </c>
    </row>
    <row r="15" spans="1:18">
      <c r="A15" s="90"/>
      <c r="B15" s="41">
        <v>2</v>
      </c>
      <c r="C15" s="30">
        <f>'MSC16'!H25</f>
        <v>0</v>
      </c>
      <c r="D15" s="30" t="s">
        <v>180</v>
      </c>
      <c r="E15" s="30">
        <f>'MSC16'!H28</f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0</v>
      </c>
      <c r="P15">
        <f t="shared" si="5"/>
        <v>0</v>
      </c>
      <c r="Q15">
        <f t="shared" si="6"/>
        <v>0</v>
      </c>
      <c r="R15" t="str">
        <f t="shared" si="0"/>
        <v>- - -</v>
      </c>
    </row>
    <row r="16" spans="1:18">
      <c r="A16" s="90"/>
      <c r="B16" s="41">
        <v>3</v>
      </c>
      <c r="C16" s="30">
        <f>'MSC16'!H41</f>
        <v>0</v>
      </c>
      <c r="D16" s="30" t="s">
        <v>180</v>
      </c>
      <c r="E16" s="30">
        <f>'MSC16'!H44</f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0</v>
      </c>
      <c r="P16">
        <f t="shared" si="5"/>
        <v>0</v>
      </c>
      <c r="Q16">
        <f t="shared" si="6"/>
        <v>0</v>
      </c>
      <c r="R16" t="str">
        <f t="shared" si="0"/>
        <v>- - -</v>
      </c>
    </row>
    <row r="17" spans="1:18">
      <c r="A17" s="90"/>
      <c r="B17" s="41">
        <v>4</v>
      </c>
      <c r="C17" s="30">
        <f>'MSC16'!H57</f>
        <v>0</v>
      </c>
      <c r="D17" s="30" t="s">
        <v>180</v>
      </c>
      <c r="E17" s="30">
        <f>'MSC16'!H60</f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0</v>
      </c>
      <c r="P17">
        <f t="shared" si="5"/>
        <v>0</v>
      </c>
      <c r="Q17">
        <f t="shared" si="6"/>
        <v>0</v>
      </c>
      <c r="R17" t="str">
        <f t="shared" si="0"/>
        <v>- - -</v>
      </c>
    </row>
    <row r="18" spans="1:18">
      <c r="A18" s="90" t="s">
        <v>188</v>
      </c>
      <c r="B18" s="41">
        <v>1</v>
      </c>
      <c r="C18" s="30">
        <f>'MSC16'!AB6</f>
        <v>0</v>
      </c>
      <c r="D18" s="30" t="s">
        <v>180</v>
      </c>
      <c r="E18" s="30">
        <f>'MSC16'!AB9</f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0</v>
      </c>
      <c r="P18">
        <f t="shared" si="5"/>
        <v>0</v>
      </c>
      <c r="Q18">
        <f t="shared" si="6"/>
        <v>0</v>
      </c>
      <c r="R18" t="str">
        <f t="shared" si="0"/>
        <v>- - -</v>
      </c>
    </row>
    <row r="19" spans="1:18">
      <c r="A19" s="90"/>
      <c r="B19" s="41">
        <v>2</v>
      </c>
      <c r="C19" s="30">
        <f>'MSC16'!AB14</f>
        <v>0</v>
      </c>
      <c r="D19" s="30" t="s">
        <v>180</v>
      </c>
      <c r="E19" s="30">
        <f>'MSC16'!AB17</f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0</v>
      </c>
      <c r="P19">
        <f t="shared" si="5"/>
        <v>0</v>
      </c>
      <c r="Q19">
        <f t="shared" si="6"/>
        <v>0</v>
      </c>
      <c r="R19" t="str">
        <f t="shared" si="0"/>
        <v>- - -</v>
      </c>
    </row>
    <row r="20" spans="1:18">
      <c r="A20" s="90" t="s">
        <v>189</v>
      </c>
      <c r="B20" s="41">
        <v>1</v>
      </c>
      <c r="C20" s="30">
        <f>'MSC16'!W51</f>
        <v>0</v>
      </c>
      <c r="D20" s="30" t="s">
        <v>180</v>
      </c>
      <c r="E20" s="30">
        <f>'MSC16'!W54</f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0</v>
      </c>
      <c r="P20">
        <f t="shared" si="5"/>
        <v>0</v>
      </c>
      <c r="Q20">
        <f t="shared" si="6"/>
        <v>0</v>
      </c>
      <c r="R20" t="str">
        <f t="shared" si="0"/>
        <v>- - -</v>
      </c>
    </row>
    <row r="21" spans="1:18">
      <c r="A21" s="90"/>
      <c r="B21" s="41">
        <v>2</v>
      </c>
      <c r="C21" s="30">
        <f>'MSC16'!W55</f>
        <v>0</v>
      </c>
      <c r="D21" s="30" t="s">
        <v>180</v>
      </c>
      <c r="E21" s="30">
        <f>'MSC16'!W58</f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0</v>
      </c>
      <c r="P21">
        <f t="shared" si="5"/>
        <v>0</v>
      </c>
      <c r="Q21">
        <f t="shared" si="6"/>
        <v>0</v>
      </c>
      <c r="R21" t="str">
        <f t="shared" si="0"/>
        <v>- - -</v>
      </c>
    </row>
    <row r="22" spans="1:18">
      <c r="A22" s="90" t="s">
        <v>191</v>
      </c>
      <c r="B22" s="41">
        <v>1</v>
      </c>
      <c r="C22" s="30">
        <f>'MSC16'!AG10</f>
        <v>0</v>
      </c>
      <c r="D22" s="30" t="s">
        <v>180</v>
      </c>
      <c r="E22" s="30">
        <f>'MSC16'!AG13</f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0</v>
      </c>
      <c r="P22">
        <f t="shared" si="5"/>
        <v>0</v>
      </c>
      <c r="Q22">
        <f t="shared" si="6"/>
        <v>0</v>
      </c>
      <c r="R22" t="str">
        <f t="shared" si="0"/>
        <v>- - -</v>
      </c>
    </row>
    <row r="23" spans="1:18">
      <c r="A23" s="90"/>
      <c r="B23" s="41">
        <v>2</v>
      </c>
      <c r="C23" s="30">
        <f>'MSC16'!AG16</f>
        <v>0</v>
      </c>
      <c r="D23" s="30" t="s">
        <v>180</v>
      </c>
      <c r="E23" s="30">
        <f>'MSC16'!AG19</f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0</v>
      </c>
      <c r="P23">
        <f t="shared" si="5"/>
        <v>0</v>
      </c>
      <c r="Q23">
        <f t="shared" si="6"/>
        <v>0</v>
      </c>
      <c r="R23" t="str">
        <f t="shared" si="0"/>
        <v>- - -</v>
      </c>
    </row>
    <row r="24" spans="1:18">
      <c r="A24" s="90" t="s">
        <v>193</v>
      </c>
      <c r="B24" s="41">
        <v>1</v>
      </c>
      <c r="C24" s="30">
        <f>'MSC16'!AB53</f>
        <v>0</v>
      </c>
      <c r="D24" s="30" t="s">
        <v>180</v>
      </c>
      <c r="E24" s="30">
        <f>'MSC16'!AB56</f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0</v>
      </c>
      <c r="P24">
        <f t="shared" si="5"/>
        <v>0</v>
      </c>
      <c r="Q24">
        <f t="shared" si="6"/>
        <v>0</v>
      </c>
      <c r="R24" t="str">
        <f t="shared" si="0"/>
        <v>- - -</v>
      </c>
    </row>
    <row r="25" spans="1:18">
      <c r="A25" s="90"/>
      <c r="B25" s="41">
        <v>2</v>
      </c>
      <c r="C25" s="30">
        <f>'MSC16'!AB59</f>
        <v>0</v>
      </c>
      <c r="D25" s="30" t="s">
        <v>180</v>
      </c>
      <c r="E25" s="30">
        <f>'MSC16'!AB62</f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0</v>
      </c>
      <c r="P25">
        <f t="shared" si="5"/>
        <v>0</v>
      </c>
      <c r="Q25">
        <f t="shared" si="6"/>
        <v>0</v>
      </c>
      <c r="R25" t="str">
        <f t="shared" si="0"/>
        <v>- - -</v>
      </c>
    </row>
    <row r="26" spans="1:18">
      <c r="A26" s="90" t="s">
        <v>195</v>
      </c>
      <c r="B26" s="41">
        <v>1</v>
      </c>
      <c r="C26" s="30">
        <f>'MSC16'!M17</f>
        <v>0</v>
      </c>
      <c r="D26" s="30" t="s">
        <v>180</v>
      </c>
      <c r="E26" s="30">
        <f>'MSC16'!M20</f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0</v>
      </c>
      <c r="P26">
        <f t="shared" si="5"/>
        <v>0</v>
      </c>
      <c r="Q26">
        <f t="shared" si="6"/>
        <v>0</v>
      </c>
      <c r="R26" t="str">
        <f t="shared" si="0"/>
        <v>- - -</v>
      </c>
    </row>
    <row r="27" spans="1:18">
      <c r="A27" s="90"/>
      <c r="B27" s="41">
        <v>2</v>
      </c>
      <c r="C27" s="30">
        <f>'MSC16'!M49</f>
        <v>0</v>
      </c>
      <c r="D27" s="30" t="s">
        <v>180</v>
      </c>
      <c r="E27" s="30">
        <f>'MSC16'!M52</f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0</v>
      </c>
      <c r="P27">
        <f t="shared" si="5"/>
        <v>0</v>
      </c>
      <c r="Q27">
        <f t="shared" si="6"/>
        <v>0</v>
      </c>
      <c r="R27" t="str">
        <f t="shared" si="0"/>
        <v>- - -</v>
      </c>
    </row>
    <row r="28" spans="1:18">
      <c r="A28" s="90" t="s">
        <v>196</v>
      </c>
      <c r="B28">
        <v>1</v>
      </c>
      <c r="C28" s="30">
        <f>'MSC16'!W25</f>
        <v>0</v>
      </c>
      <c r="D28" s="30" t="s">
        <v>180</v>
      </c>
      <c r="E28" s="30">
        <f>'MSC16'!W28</f>
        <v>0</v>
      </c>
      <c r="L28">
        <f t="shared" si="1"/>
        <v>0</v>
      </c>
      <c r="M28">
        <f t="shared" si="2"/>
        <v>0</v>
      </c>
      <c r="N28">
        <f t="shared" si="3"/>
        <v>0</v>
      </c>
      <c r="O28">
        <f t="shared" si="4"/>
        <v>0</v>
      </c>
      <c r="P28">
        <f t="shared" si="5"/>
        <v>0</v>
      </c>
      <c r="Q28">
        <f t="shared" si="6"/>
        <v>0</v>
      </c>
      <c r="R28" t="str">
        <f t="shared" si="0"/>
        <v>- - -</v>
      </c>
    </row>
    <row r="29" spans="1:18">
      <c r="A29" s="90"/>
      <c r="B29">
        <v>2</v>
      </c>
      <c r="C29" s="30">
        <f>'MSC16'!W29</f>
        <v>0</v>
      </c>
      <c r="D29" s="30" t="s">
        <v>180</v>
      </c>
      <c r="E29" s="30">
        <f>'MSC16'!W32</f>
        <v>0</v>
      </c>
      <c r="L29">
        <f t="shared" si="1"/>
        <v>0</v>
      </c>
      <c r="M29">
        <f t="shared" si="2"/>
        <v>0</v>
      </c>
      <c r="N29">
        <f t="shared" si="3"/>
        <v>0</v>
      </c>
      <c r="O29">
        <f t="shared" si="4"/>
        <v>0</v>
      </c>
      <c r="P29">
        <f t="shared" si="5"/>
        <v>0</v>
      </c>
      <c r="Q29">
        <f t="shared" si="6"/>
        <v>0</v>
      </c>
      <c r="R29" t="str">
        <f t="shared" si="0"/>
        <v>- - -</v>
      </c>
    </row>
    <row r="30" spans="1:18">
      <c r="A30" s="90" t="s">
        <v>197</v>
      </c>
      <c r="B30" s="41">
        <v>1</v>
      </c>
      <c r="C30" s="30">
        <f>'MSC16'!R33</f>
        <v>0</v>
      </c>
      <c r="D30" s="30" t="s">
        <v>180</v>
      </c>
      <c r="E30" s="30">
        <f>'MSC16'!R36</f>
        <v>0</v>
      </c>
      <c r="L30">
        <f t="shared" si="1"/>
        <v>0</v>
      </c>
      <c r="M30">
        <f t="shared" si="2"/>
        <v>0</v>
      </c>
      <c r="N30">
        <f t="shared" si="3"/>
        <v>0</v>
      </c>
      <c r="O30">
        <f t="shared" si="4"/>
        <v>0</v>
      </c>
      <c r="P30">
        <f t="shared" si="5"/>
        <v>0</v>
      </c>
      <c r="Q30">
        <f t="shared" si="6"/>
        <v>0</v>
      </c>
      <c r="R30" t="str">
        <f t="shared" si="0"/>
        <v>- - -</v>
      </c>
    </row>
    <row r="31" spans="1:18">
      <c r="A31" s="90"/>
      <c r="B31" s="41">
        <v>2</v>
      </c>
      <c r="C31" s="30">
        <f>'MSC16'!R49</f>
        <v>0</v>
      </c>
      <c r="D31" s="30" t="s">
        <v>180</v>
      </c>
      <c r="E31" s="30">
        <f>'MSC16'!R52</f>
        <v>0</v>
      </c>
      <c r="L31">
        <f t="shared" si="1"/>
        <v>0</v>
      </c>
      <c r="M31">
        <f t="shared" si="2"/>
        <v>0</v>
      </c>
      <c r="N31">
        <f t="shared" si="3"/>
        <v>0</v>
      </c>
      <c r="O31">
        <f t="shared" si="4"/>
        <v>0</v>
      </c>
      <c r="P31">
        <f t="shared" si="5"/>
        <v>0</v>
      </c>
      <c r="Q31">
        <f t="shared" si="6"/>
        <v>0</v>
      </c>
      <c r="R31" t="str">
        <f>CONCATENATE(F31,"-",G31," ",H31,"-",I31," ",J31,"-",K31)</f>
        <v>- - -</v>
      </c>
    </row>
    <row r="32" spans="1:18">
      <c r="A32" s="90" t="s">
        <v>198</v>
      </c>
      <c r="B32">
        <v>1</v>
      </c>
      <c r="C32" s="30">
        <f>'MSC16'!AB27</f>
        <v>0</v>
      </c>
      <c r="D32" s="30" t="s">
        <v>180</v>
      </c>
      <c r="E32" s="30">
        <f>'MSC16'!AB30</f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4"/>
        <v>0</v>
      </c>
      <c r="P32">
        <f t="shared" si="5"/>
        <v>0</v>
      </c>
      <c r="Q32">
        <f t="shared" si="6"/>
        <v>0</v>
      </c>
      <c r="R32" t="str">
        <f>CONCATENATE(F32,"-",G32," ",H32,"-",I32," ",J32,"-",K32)</f>
        <v>- - -</v>
      </c>
    </row>
    <row r="33" spans="1:18">
      <c r="A33" s="90"/>
      <c r="B33">
        <v>2</v>
      </c>
      <c r="C33" s="30">
        <f>'MSC16'!AB34</f>
        <v>0</v>
      </c>
      <c r="D33" s="30" t="s">
        <v>180</v>
      </c>
      <c r="E33" s="30">
        <f>'MSC16'!AB37</f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0</v>
      </c>
      <c r="P33">
        <f t="shared" si="5"/>
        <v>0</v>
      </c>
      <c r="Q33">
        <f t="shared" si="6"/>
        <v>0</v>
      </c>
      <c r="R33" t="str">
        <f>CONCATENATE(F33,"-",G33," ",H33,"-",I33," ",J33,"-",K33)</f>
        <v>- - -</v>
      </c>
    </row>
  </sheetData>
  <autoFilter ref="A1:R33"/>
  <mergeCells count="11">
    <mergeCell ref="A24:A25"/>
    <mergeCell ref="A26:A27"/>
    <mergeCell ref="A28:A29"/>
    <mergeCell ref="A30:A31"/>
    <mergeCell ref="A32:A33"/>
    <mergeCell ref="A22:A23"/>
    <mergeCell ref="A2:A9"/>
    <mergeCell ref="A10:A13"/>
    <mergeCell ref="A14:A17"/>
    <mergeCell ref="A18:A19"/>
    <mergeCell ref="A20:A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A67"/>
  <sheetViews>
    <sheetView zoomScale="50" zoomScaleNormal="50" workbookViewId="0">
      <selection activeCell="H26" sqref="H26:H27"/>
    </sheetView>
  </sheetViews>
  <sheetFormatPr defaultRowHeight="15"/>
  <cols>
    <col min="1" max="1" width="2" style="30" customWidth="1"/>
    <col min="2" max="2" width="3.5703125" style="30" bestFit="1" customWidth="1"/>
    <col min="3" max="3" width="21" style="30" customWidth="1"/>
    <col min="4" max="6" width="2" customWidth="1"/>
    <col min="7" max="7" width="3.28515625" bestFit="1" customWidth="1"/>
    <col min="8" max="8" width="21" customWidth="1"/>
    <col min="9" max="11" width="2" customWidth="1"/>
    <col min="12" max="12" width="3.42578125" bestFit="1" customWidth="1"/>
    <col min="13" max="13" width="21" customWidth="1"/>
    <col min="14" max="16" width="2" customWidth="1"/>
    <col min="17" max="17" width="3.42578125" bestFit="1" customWidth="1"/>
    <col min="18" max="18" width="21" customWidth="1"/>
    <col min="19" max="20" width="3.7109375" customWidth="1"/>
    <col min="21" max="21" width="2.5703125" customWidth="1"/>
    <col min="22" max="22" width="4.42578125" style="30" bestFit="1" customWidth="1"/>
    <col min="23" max="23" width="21" style="30" customWidth="1"/>
    <col min="24" max="26" width="2" customWidth="1"/>
    <col min="27" max="27" width="4.7109375" bestFit="1" customWidth="1"/>
    <col min="28" max="28" width="21" customWidth="1"/>
    <col min="29" max="31" width="2" customWidth="1"/>
    <col min="32" max="32" width="3.5703125" bestFit="1" customWidth="1"/>
    <col min="33" max="33" width="21" customWidth="1"/>
    <col min="34" max="36" width="2" customWidth="1"/>
    <col min="37" max="37" width="4.28515625" style="30" bestFit="1" customWidth="1"/>
    <col min="38" max="38" width="17.5703125" style="30" customWidth="1"/>
    <col min="39" max="39" width="2.7109375" customWidth="1"/>
    <col min="40" max="40" width="2.42578125" customWidth="1"/>
    <col min="41" max="41" width="2.28515625" customWidth="1"/>
    <col min="42" max="42" width="3.85546875" style="30" bestFit="1" customWidth="1"/>
    <col min="43" max="43" width="20.28515625" style="30" bestFit="1" customWidth="1"/>
    <col min="44" max="46" width="2" customWidth="1"/>
    <col min="47" max="47" width="4" style="30" bestFit="1" customWidth="1"/>
    <col min="48" max="48" width="17.5703125" style="30" customWidth="1"/>
    <col min="49" max="51" width="2" customWidth="1"/>
    <col min="52" max="52" width="3.42578125" style="30" bestFit="1" customWidth="1"/>
    <col min="53" max="53" width="17.5703125" style="30" customWidth="1"/>
    <col min="54" max="54" width="2.7109375" customWidth="1"/>
  </cols>
  <sheetData>
    <row r="1" spans="1:45" ht="15.75" thickBot="1">
      <c r="A1" s="18"/>
      <c r="B1" s="18">
        <v>1</v>
      </c>
      <c r="C1" s="18"/>
      <c r="D1" s="14"/>
      <c r="E1" s="14"/>
      <c r="F1" s="14"/>
      <c r="G1" s="14">
        <v>2</v>
      </c>
      <c r="H1" s="14"/>
      <c r="I1" s="14"/>
      <c r="J1" s="14"/>
      <c r="K1" s="14"/>
      <c r="L1" s="14">
        <v>3</v>
      </c>
      <c r="M1" s="14"/>
      <c r="N1" s="14"/>
      <c r="O1" s="14"/>
      <c r="P1" s="14"/>
      <c r="Q1" s="14"/>
      <c r="R1" s="14"/>
      <c r="S1" s="2"/>
    </row>
    <row r="2" spans="1:45">
      <c r="A2" s="20"/>
      <c r="B2" s="20"/>
      <c r="C2" s="2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4"/>
      <c r="U2" s="1"/>
      <c r="V2" s="18" t="s">
        <v>55</v>
      </c>
      <c r="W2" s="18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2"/>
      <c r="AS2" s="9"/>
    </row>
    <row r="3" spans="1:45" ht="15.75" thickBot="1">
      <c r="A3" s="20"/>
      <c r="B3" s="20"/>
      <c r="C3" s="2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4"/>
      <c r="U3" s="3"/>
      <c r="V3" s="20"/>
      <c r="W3" s="20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4"/>
      <c r="AS3" s="9"/>
    </row>
    <row r="4" spans="1:45" ht="15.75" thickBot="1">
      <c r="A4" s="20"/>
      <c r="B4" s="20"/>
      <c r="C4" s="2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4"/>
      <c r="U4" s="3"/>
      <c r="V4" s="21" t="s">
        <v>16</v>
      </c>
      <c r="W4" s="22">
        <f>'16M+ игры'!Q2</f>
        <v>0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4"/>
      <c r="AS4" s="9"/>
    </row>
    <row r="5" spans="1:45" ht="15.75" thickBot="1">
      <c r="A5" s="20"/>
      <c r="B5" s="21">
        <v>1</v>
      </c>
      <c r="C5" s="22">
        <f>VLOOKUP(B5,'16M+'!A1:C48,2,FALSE)</f>
        <v>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4"/>
      <c r="U5" s="3"/>
      <c r="V5" s="84" t="s">
        <v>65</v>
      </c>
      <c r="W5" s="23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4"/>
      <c r="AS5" s="9"/>
    </row>
    <row r="6" spans="1:45">
      <c r="A6" s="20"/>
      <c r="B6" s="88" t="s">
        <v>16</v>
      </c>
      <c r="C6" s="2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4"/>
      <c r="U6" s="3"/>
      <c r="V6" s="85"/>
      <c r="W6" s="24"/>
      <c r="X6" s="15"/>
      <c r="Y6" s="15"/>
      <c r="Z6" s="9"/>
      <c r="AA6" s="12"/>
      <c r="AB6" s="7">
        <f>'16M+ игры'!P10</f>
        <v>0</v>
      </c>
      <c r="AC6" s="9"/>
      <c r="AD6" s="9"/>
      <c r="AE6" s="9"/>
      <c r="AF6" s="9"/>
      <c r="AG6" s="9"/>
      <c r="AH6" s="9"/>
      <c r="AI6" s="4"/>
      <c r="AS6" s="9"/>
    </row>
    <row r="7" spans="1:45" ht="15.75" thickBot="1">
      <c r="A7" s="20"/>
      <c r="B7" s="88"/>
      <c r="C7" s="24"/>
      <c r="D7" s="15"/>
      <c r="E7" s="1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4"/>
      <c r="U7" s="3"/>
      <c r="V7" s="25" t="s">
        <v>17</v>
      </c>
      <c r="W7" s="26">
        <f>'16M+ игры'!Q3</f>
        <v>0</v>
      </c>
      <c r="X7" s="9"/>
      <c r="Y7" s="15"/>
      <c r="Z7" s="15"/>
      <c r="AA7" s="86" t="s">
        <v>67</v>
      </c>
      <c r="AB7" s="10" t="str">
        <f>'16M+ игры'!R10</f>
        <v>- - -</v>
      </c>
      <c r="AC7" s="9"/>
      <c r="AD7" s="9"/>
      <c r="AE7" s="9"/>
      <c r="AF7" s="9"/>
      <c r="AG7" s="9"/>
      <c r="AH7" s="9"/>
      <c r="AI7" s="4"/>
      <c r="AS7" s="9"/>
    </row>
    <row r="8" spans="1:45" ht="15.75" thickBot="1">
      <c r="A8" s="20"/>
      <c r="B8" s="25">
        <v>16</v>
      </c>
      <c r="C8" s="26" t="e">
        <f>VLOOKUP(B8,'16M+'!A1:C48,2,FALSE)</f>
        <v>#N/A</v>
      </c>
      <c r="D8" s="9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4"/>
      <c r="U8" s="3"/>
      <c r="V8" s="21" t="s">
        <v>18</v>
      </c>
      <c r="W8" s="22">
        <f>'16M+ игры'!Q4</f>
        <v>0</v>
      </c>
      <c r="X8" s="9"/>
      <c r="Y8" s="15"/>
      <c r="Z8" s="9"/>
      <c r="AA8" s="87"/>
      <c r="AB8" s="11" t="str">
        <f>'16M+ игры'!R11</f>
        <v>- - -</v>
      </c>
      <c r="AC8" s="15"/>
      <c r="AD8" s="15"/>
      <c r="AE8" s="9"/>
      <c r="AF8" s="9"/>
      <c r="AG8" s="9"/>
      <c r="AH8" s="9"/>
      <c r="AI8" s="4"/>
      <c r="AS8" s="9"/>
    </row>
    <row r="9" spans="1:45" ht="15.75" thickBot="1">
      <c r="A9" s="20"/>
      <c r="B9" s="20"/>
      <c r="C9" s="20"/>
      <c r="D9" s="9"/>
      <c r="E9" s="15"/>
      <c r="F9" s="9"/>
      <c r="G9" s="12"/>
      <c r="H9" s="7">
        <f>'16M+ игры'!P2</f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4"/>
      <c r="U9" s="3"/>
      <c r="V9" s="84" t="s">
        <v>66</v>
      </c>
      <c r="W9" s="23"/>
      <c r="X9" s="15"/>
      <c r="Y9" s="15"/>
      <c r="Z9" s="9"/>
      <c r="AA9" s="13"/>
      <c r="AB9" s="8">
        <f>'16M+ игры'!P11</f>
        <v>0</v>
      </c>
      <c r="AC9" s="9"/>
      <c r="AD9" s="15"/>
      <c r="AE9" s="9"/>
      <c r="AF9" s="9">
        <v>9</v>
      </c>
      <c r="AG9" s="9"/>
      <c r="AH9" s="9"/>
      <c r="AI9" s="4"/>
      <c r="AS9" s="9"/>
    </row>
    <row r="10" spans="1:45">
      <c r="A10" s="20"/>
      <c r="B10" s="20"/>
      <c r="C10" s="20"/>
      <c r="D10" s="9"/>
      <c r="E10" s="15"/>
      <c r="F10" s="15"/>
      <c r="G10" s="89" t="s">
        <v>24</v>
      </c>
      <c r="H10" s="10" t="str">
        <f>'16M+ игры'!R2</f>
        <v>- - -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4"/>
      <c r="U10" s="3"/>
      <c r="V10" s="85"/>
      <c r="W10" s="24"/>
      <c r="X10" s="9"/>
      <c r="Y10" s="9"/>
      <c r="Z10" s="9"/>
      <c r="AA10" s="9"/>
      <c r="AB10" s="9"/>
      <c r="AC10" s="9"/>
      <c r="AD10" s="15"/>
      <c r="AE10" s="9"/>
      <c r="AF10" s="12"/>
      <c r="AG10" s="7">
        <f>'16M+ игры'!P18</f>
        <v>0</v>
      </c>
      <c r="AH10" s="9"/>
      <c r="AI10" s="4"/>
      <c r="AS10" s="9"/>
    </row>
    <row r="11" spans="1:45" ht="15.75" thickBot="1">
      <c r="A11" s="20"/>
      <c r="B11" s="20"/>
      <c r="C11" s="20"/>
      <c r="D11" s="9"/>
      <c r="E11" s="15"/>
      <c r="F11" s="9"/>
      <c r="G11" s="89"/>
      <c r="H11" s="11" t="str">
        <f>'16M+ игры'!R3</f>
        <v>- - -</v>
      </c>
      <c r="I11" s="15"/>
      <c r="J11" s="15"/>
      <c r="K11" s="9"/>
      <c r="L11" s="9"/>
      <c r="M11" s="9"/>
      <c r="N11" s="9"/>
      <c r="O11" s="9"/>
      <c r="P11" s="9"/>
      <c r="Q11" s="9"/>
      <c r="R11" s="9"/>
      <c r="S11" s="4"/>
      <c r="U11" s="3"/>
      <c r="V11" s="25" t="s">
        <v>97</v>
      </c>
      <c r="W11" s="26">
        <f>'16M+ игры'!Q5</f>
        <v>0</v>
      </c>
      <c r="X11" s="9"/>
      <c r="Y11" s="9"/>
      <c r="Z11" s="9"/>
      <c r="AA11" s="9"/>
      <c r="AB11" s="9"/>
      <c r="AC11" s="9"/>
      <c r="AD11" s="15"/>
      <c r="AE11" s="15"/>
      <c r="AF11" s="86" t="s">
        <v>69</v>
      </c>
      <c r="AG11" s="10" t="str">
        <f>'16M+ игры'!R18</f>
        <v>- - -</v>
      </c>
      <c r="AH11" s="9"/>
      <c r="AI11" s="4"/>
      <c r="AS11" s="9"/>
    </row>
    <row r="12" spans="1:45" ht="15.75" thickBot="1">
      <c r="A12" s="20"/>
      <c r="B12" s="20"/>
      <c r="C12" s="20"/>
      <c r="D12" s="9"/>
      <c r="E12" s="15"/>
      <c r="F12" s="9"/>
      <c r="G12" s="13"/>
      <c r="H12" s="8">
        <f>'16M+ игры'!P3</f>
        <v>0</v>
      </c>
      <c r="I12" s="9"/>
      <c r="J12" s="15"/>
      <c r="K12" s="9"/>
      <c r="L12" s="9"/>
      <c r="M12" s="9"/>
      <c r="N12" s="9"/>
      <c r="O12" s="9"/>
      <c r="P12" s="9"/>
      <c r="Q12" s="9"/>
      <c r="R12" s="9"/>
      <c r="S12" s="4"/>
      <c r="U12" s="3"/>
      <c r="V12" s="21" t="s">
        <v>20</v>
      </c>
      <c r="W12" s="22">
        <f>'16M+ игры'!Q6</f>
        <v>0</v>
      </c>
      <c r="X12" s="9"/>
      <c r="Y12" s="9"/>
      <c r="Z12" s="9"/>
      <c r="AA12" s="9"/>
      <c r="AB12" s="9"/>
      <c r="AC12" s="9"/>
      <c r="AD12" s="15"/>
      <c r="AE12" s="9"/>
      <c r="AF12" s="87"/>
      <c r="AG12" s="11" t="str">
        <f>'16M+ игры'!R19</f>
        <v>- - -</v>
      </c>
      <c r="AH12" s="9"/>
      <c r="AI12" s="4"/>
      <c r="AS12" s="9"/>
    </row>
    <row r="13" spans="1:45" ht="15.75" thickBot="1">
      <c r="A13" s="20"/>
      <c r="B13" s="21">
        <v>9</v>
      </c>
      <c r="C13" s="22">
        <f>VLOOKUP(B13,'16M+'!A1:C48,2,FALSE)</f>
        <v>0</v>
      </c>
      <c r="D13" s="9"/>
      <c r="E13" s="15"/>
      <c r="F13" s="9"/>
      <c r="G13" s="9"/>
      <c r="H13" s="9"/>
      <c r="I13" s="9"/>
      <c r="J13" s="15"/>
      <c r="K13" s="9"/>
      <c r="L13" s="9"/>
      <c r="M13" s="9"/>
      <c r="N13" s="9"/>
      <c r="O13" s="9"/>
      <c r="P13" s="9"/>
      <c r="Q13" s="9"/>
      <c r="R13" s="9"/>
      <c r="S13" s="4"/>
      <c r="U13" s="3"/>
      <c r="V13" s="84" t="s">
        <v>76</v>
      </c>
      <c r="W13" s="23"/>
      <c r="X13" s="9"/>
      <c r="Y13" s="9"/>
      <c r="Z13" s="9"/>
      <c r="AA13" s="9"/>
      <c r="AB13" s="9"/>
      <c r="AC13" s="9"/>
      <c r="AD13" s="15"/>
      <c r="AE13" s="9"/>
      <c r="AF13" s="13"/>
      <c r="AG13" s="8">
        <f>'16M+ игры'!P19</f>
        <v>0</v>
      </c>
      <c r="AH13" s="9"/>
      <c r="AI13" s="4"/>
      <c r="AS13" s="9"/>
    </row>
    <row r="14" spans="1:45">
      <c r="A14" s="20"/>
      <c r="B14" s="88" t="s">
        <v>17</v>
      </c>
      <c r="C14" s="23"/>
      <c r="D14" s="15"/>
      <c r="E14" s="15"/>
      <c r="F14" s="9"/>
      <c r="G14" s="9"/>
      <c r="H14" s="9"/>
      <c r="I14" s="9"/>
      <c r="J14" s="15"/>
      <c r="K14" s="9"/>
      <c r="L14" s="9"/>
      <c r="M14" s="9"/>
      <c r="N14" s="9"/>
      <c r="O14" s="9"/>
      <c r="P14" s="9"/>
      <c r="Q14" s="9"/>
      <c r="R14" s="9"/>
      <c r="S14" s="4"/>
      <c r="U14" s="3"/>
      <c r="V14" s="85"/>
      <c r="W14" s="24"/>
      <c r="X14" s="15"/>
      <c r="Y14" s="15"/>
      <c r="Z14" s="9"/>
      <c r="AA14" s="12"/>
      <c r="AB14" s="7">
        <f>'16M+ игры'!P12</f>
        <v>0</v>
      </c>
      <c r="AC14" s="9"/>
      <c r="AD14" s="15"/>
      <c r="AE14" s="9"/>
      <c r="AF14" s="9"/>
      <c r="AG14" s="9"/>
      <c r="AH14" s="9"/>
      <c r="AI14" s="4"/>
      <c r="AS14" s="9"/>
    </row>
    <row r="15" spans="1:45" ht="15.75" thickBot="1">
      <c r="A15" s="20"/>
      <c r="B15" s="88"/>
      <c r="C15" s="24"/>
      <c r="D15" s="9"/>
      <c r="E15" s="9"/>
      <c r="F15" s="9"/>
      <c r="G15" s="9"/>
      <c r="H15" s="9"/>
      <c r="I15" s="9"/>
      <c r="J15" s="15"/>
      <c r="K15" s="9"/>
      <c r="L15" s="9"/>
      <c r="M15" s="9"/>
      <c r="N15" s="9"/>
      <c r="O15" s="9"/>
      <c r="P15" s="9"/>
      <c r="Q15" s="9"/>
      <c r="R15" s="9"/>
      <c r="S15" s="4"/>
      <c r="U15" s="3"/>
      <c r="V15" s="25" t="s">
        <v>98</v>
      </c>
      <c r="W15" s="26">
        <f>'16M+ игры'!Q7</f>
        <v>0</v>
      </c>
      <c r="X15" s="9"/>
      <c r="Y15" s="15"/>
      <c r="Z15" s="15"/>
      <c r="AA15" s="86" t="s">
        <v>68</v>
      </c>
      <c r="AB15" s="10" t="str">
        <f>'16M+ игры'!R12</f>
        <v>- - -</v>
      </c>
      <c r="AC15" s="15"/>
      <c r="AD15" s="15"/>
      <c r="AE15" s="9"/>
      <c r="AF15" s="9">
        <v>11</v>
      </c>
      <c r="AG15" s="9"/>
      <c r="AH15" s="9"/>
      <c r="AI15" s="4"/>
      <c r="AS15" s="9"/>
    </row>
    <row r="16" spans="1:45" ht="15.75" thickBot="1">
      <c r="A16" s="20"/>
      <c r="B16" s="25">
        <v>8</v>
      </c>
      <c r="C16" s="26">
        <f>VLOOKUP(B16,'16M+'!A1:C48,2,FALSE)</f>
        <v>0</v>
      </c>
      <c r="D16" s="9"/>
      <c r="E16" s="9"/>
      <c r="F16" s="9"/>
      <c r="G16" s="9"/>
      <c r="H16" s="9"/>
      <c r="I16" s="9"/>
      <c r="J16" s="15"/>
      <c r="K16" s="9"/>
      <c r="L16" s="9"/>
      <c r="M16" s="9"/>
      <c r="N16" s="9"/>
      <c r="O16" s="9"/>
      <c r="P16" s="9"/>
      <c r="Q16" s="9"/>
      <c r="R16" s="9"/>
      <c r="S16" s="4"/>
      <c r="U16" s="3"/>
      <c r="V16" s="21" t="s">
        <v>22</v>
      </c>
      <c r="W16" s="22">
        <f>'16M+ игры'!Q8</f>
        <v>0</v>
      </c>
      <c r="X16" s="9"/>
      <c r="Y16" s="15"/>
      <c r="Z16" s="9"/>
      <c r="AA16" s="87"/>
      <c r="AB16" s="11" t="str">
        <f>'16M+ игры'!R13</f>
        <v>- - -</v>
      </c>
      <c r="AC16" s="9"/>
      <c r="AD16" s="9"/>
      <c r="AE16" s="9"/>
      <c r="AF16" s="12" t="s">
        <v>67</v>
      </c>
      <c r="AG16" s="7">
        <f>'16M+ игры'!Q18</f>
        <v>0</v>
      </c>
      <c r="AH16" s="9"/>
      <c r="AI16" s="4"/>
      <c r="AS16" s="9"/>
    </row>
    <row r="17" spans="1:50" ht="15.75" thickBot="1">
      <c r="A17" s="20"/>
      <c r="B17" s="20"/>
      <c r="C17" s="20"/>
      <c r="D17" s="9"/>
      <c r="E17" s="9"/>
      <c r="F17" s="9"/>
      <c r="G17" s="9"/>
      <c r="H17" s="9"/>
      <c r="I17" s="9"/>
      <c r="J17" s="15"/>
      <c r="K17" s="9"/>
      <c r="L17" s="12"/>
      <c r="M17" s="7">
        <f>'16M+ игры'!P14</f>
        <v>0</v>
      </c>
      <c r="N17" s="9"/>
      <c r="O17" s="9"/>
      <c r="P17" s="9"/>
      <c r="Q17" s="9"/>
      <c r="R17" s="9"/>
      <c r="S17" s="4"/>
      <c r="U17" s="3"/>
      <c r="V17" s="84" t="s">
        <v>77</v>
      </c>
      <c r="W17" s="23"/>
      <c r="X17" s="15"/>
      <c r="Y17" s="15"/>
      <c r="Z17" s="9"/>
      <c r="AA17" s="13"/>
      <c r="AB17" s="8">
        <f>'16M+ игры'!P13</f>
        <v>0</v>
      </c>
      <c r="AC17" s="9"/>
      <c r="AD17" s="9"/>
      <c r="AE17" s="9"/>
      <c r="AF17" s="86" t="s">
        <v>70</v>
      </c>
      <c r="AG17" s="10"/>
      <c r="AH17" s="9"/>
      <c r="AI17" s="4"/>
      <c r="AS17" s="9"/>
      <c r="AT17" s="9"/>
      <c r="AU17" s="20"/>
      <c r="AV17" s="20"/>
      <c r="AW17" s="9"/>
      <c r="AX17" s="9"/>
    </row>
    <row r="18" spans="1:50">
      <c r="A18" s="20"/>
      <c r="B18" s="20"/>
      <c r="C18" s="20"/>
      <c r="D18" s="9"/>
      <c r="E18" s="9"/>
      <c r="F18" s="9"/>
      <c r="G18" s="9"/>
      <c r="H18" s="9"/>
      <c r="I18" s="9"/>
      <c r="J18" s="15"/>
      <c r="K18" s="15"/>
      <c r="L18" s="89" t="s">
        <v>28</v>
      </c>
      <c r="M18" s="10" t="str">
        <f>'16M+ игры'!R14</f>
        <v>- - -</v>
      </c>
      <c r="N18" s="9"/>
      <c r="O18" s="9"/>
      <c r="P18" s="9"/>
      <c r="Q18" s="9"/>
      <c r="R18" s="9"/>
      <c r="S18" s="4"/>
      <c r="U18" s="3"/>
      <c r="V18" s="85"/>
      <c r="W18" s="24"/>
      <c r="X18" s="9"/>
      <c r="Y18" s="9"/>
      <c r="Z18" s="9"/>
      <c r="AA18" s="9"/>
      <c r="AB18" s="9"/>
      <c r="AC18" s="9"/>
      <c r="AD18" s="9"/>
      <c r="AE18" s="9"/>
      <c r="AF18" s="87"/>
      <c r="AG18" s="11"/>
      <c r="AH18" s="9"/>
      <c r="AI18" s="4"/>
      <c r="AS18" s="9"/>
      <c r="AT18" s="9"/>
      <c r="AU18" s="20"/>
      <c r="AV18" s="20"/>
      <c r="AW18" s="9"/>
      <c r="AX18" s="9"/>
    </row>
    <row r="19" spans="1:50" ht="15.75" thickBot="1">
      <c r="A19" s="20"/>
      <c r="B19" s="20"/>
      <c r="C19" s="20"/>
      <c r="D19" s="9"/>
      <c r="E19" s="9"/>
      <c r="F19" s="9"/>
      <c r="G19" s="9"/>
      <c r="H19" s="9"/>
      <c r="I19" s="9"/>
      <c r="J19" s="15"/>
      <c r="K19" s="9"/>
      <c r="L19" s="89"/>
      <c r="M19" s="11" t="str">
        <f>'16M+ игры'!R15</f>
        <v>- - -</v>
      </c>
      <c r="N19" s="15"/>
      <c r="O19" s="15"/>
      <c r="P19" s="9"/>
      <c r="Q19" s="9"/>
      <c r="R19" s="9"/>
      <c r="S19" s="4"/>
      <c r="U19" s="3"/>
      <c r="V19" s="25" t="s">
        <v>99</v>
      </c>
      <c r="W19" s="26">
        <f>'16M+ игры'!Q9</f>
        <v>0</v>
      </c>
      <c r="X19" s="9"/>
      <c r="Y19" s="9"/>
      <c r="Z19" s="9"/>
      <c r="AA19" s="9"/>
      <c r="AB19" s="9"/>
      <c r="AC19" s="9"/>
      <c r="AD19" s="9"/>
      <c r="AE19" s="9"/>
      <c r="AF19" s="13" t="s">
        <v>68</v>
      </c>
      <c r="AG19" s="8">
        <f>'16M+ игры'!Q19</f>
        <v>0</v>
      </c>
      <c r="AH19" s="9"/>
      <c r="AI19" s="4"/>
      <c r="AS19" s="9"/>
      <c r="AT19" s="9"/>
      <c r="AU19" s="20"/>
      <c r="AV19" s="20"/>
      <c r="AW19" s="9"/>
      <c r="AX19" s="9"/>
    </row>
    <row r="20" spans="1:50" ht="15.75" thickBot="1">
      <c r="A20" s="20"/>
      <c r="B20" s="20"/>
      <c r="C20" s="20"/>
      <c r="D20" s="9"/>
      <c r="E20" s="9"/>
      <c r="F20" s="9"/>
      <c r="G20" s="9"/>
      <c r="H20" s="9"/>
      <c r="I20" s="9"/>
      <c r="J20" s="15"/>
      <c r="K20" s="9"/>
      <c r="L20" s="13"/>
      <c r="M20" s="8">
        <f>'16M+ игры'!P15</f>
        <v>0</v>
      </c>
      <c r="N20" s="9"/>
      <c r="O20" s="15"/>
      <c r="P20" s="9"/>
      <c r="Q20" s="9"/>
      <c r="R20" s="9"/>
      <c r="S20" s="4"/>
      <c r="U20" s="5"/>
      <c r="V20" s="28"/>
      <c r="W20" s="28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6"/>
      <c r="AS20" s="9"/>
      <c r="AT20" s="9"/>
      <c r="AU20" s="20"/>
      <c r="AV20" s="20"/>
      <c r="AW20" s="9"/>
      <c r="AX20" s="9"/>
    </row>
    <row r="21" spans="1:50">
      <c r="A21" s="20"/>
      <c r="B21" s="21">
        <v>5</v>
      </c>
      <c r="C21" s="22">
        <f>VLOOKUP(B21,'16M+'!A1:C48,2,FALSE)</f>
        <v>0</v>
      </c>
      <c r="D21" s="9"/>
      <c r="E21" s="9"/>
      <c r="F21" s="9"/>
      <c r="G21" s="9"/>
      <c r="H21" s="9"/>
      <c r="I21" s="9"/>
      <c r="J21" s="15"/>
      <c r="K21" s="9"/>
      <c r="L21" s="9"/>
      <c r="M21" s="9"/>
      <c r="N21" s="9"/>
      <c r="O21" s="15"/>
      <c r="P21" s="9"/>
      <c r="Q21" s="9"/>
      <c r="R21" s="9"/>
      <c r="S21" s="4"/>
    </row>
    <row r="22" spans="1:50" ht="15.75" thickBot="1">
      <c r="A22" s="20"/>
      <c r="B22" s="88" t="s">
        <v>18</v>
      </c>
      <c r="C22" s="23"/>
      <c r="D22" s="9"/>
      <c r="E22" s="9"/>
      <c r="F22" s="9"/>
      <c r="G22" s="9"/>
      <c r="H22" s="9"/>
      <c r="I22" s="9"/>
      <c r="J22" s="15"/>
      <c r="K22" s="9"/>
      <c r="L22" s="9"/>
      <c r="M22" s="9"/>
      <c r="N22" s="9"/>
      <c r="O22" s="15"/>
      <c r="P22" s="9"/>
      <c r="Q22" s="9"/>
      <c r="R22" s="9"/>
      <c r="S22" s="4"/>
      <c r="AS22" s="9"/>
      <c r="AT22" s="9"/>
      <c r="AU22" s="20"/>
      <c r="AV22" s="20"/>
      <c r="AW22" s="9"/>
      <c r="AX22" s="9"/>
    </row>
    <row r="23" spans="1:50">
      <c r="A23" s="20"/>
      <c r="B23" s="88"/>
      <c r="C23" s="24"/>
      <c r="D23" s="15"/>
      <c r="E23" s="15"/>
      <c r="F23" s="9"/>
      <c r="G23" s="9"/>
      <c r="H23" s="9"/>
      <c r="I23" s="9"/>
      <c r="J23" s="15"/>
      <c r="K23" s="9"/>
      <c r="L23" s="9"/>
      <c r="M23" s="9"/>
      <c r="N23" s="9"/>
      <c r="O23" s="15"/>
      <c r="P23" s="9"/>
      <c r="Q23" s="9"/>
      <c r="R23" s="9"/>
      <c r="S23" s="4"/>
      <c r="U23" s="1"/>
      <c r="V23" s="18"/>
      <c r="W23" s="18"/>
      <c r="X23" s="14"/>
      <c r="Y23" s="14"/>
      <c r="Z23" s="14"/>
      <c r="AA23" s="18"/>
      <c r="AB23" s="18"/>
      <c r="AC23" s="2"/>
      <c r="AF23">
        <v>1</v>
      </c>
      <c r="AG23">
        <f>'16M+ игры'!P30</f>
        <v>0</v>
      </c>
    </row>
    <row r="24" spans="1:50" ht="15.75" thickBot="1">
      <c r="A24" s="20"/>
      <c r="B24" s="25">
        <v>12</v>
      </c>
      <c r="C24" s="26" t="e">
        <f>VLOOKUP(B24,'16M+'!A1:C48,2,FALSE)</f>
        <v>#N/A</v>
      </c>
      <c r="D24" s="9"/>
      <c r="E24" s="15"/>
      <c r="F24" s="9"/>
      <c r="G24" s="9"/>
      <c r="H24" s="9"/>
      <c r="I24" s="9"/>
      <c r="J24" s="15"/>
      <c r="K24" s="9"/>
      <c r="L24" s="9"/>
      <c r="M24" s="9"/>
      <c r="N24" s="9"/>
      <c r="O24" s="15"/>
      <c r="P24" s="9"/>
      <c r="Q24" s="9"/>
      <c r="R24" s="9"/>
      <c r="S24" s="4"/>
      <c r="U24" s="3"/>
      <c r="V24" s="20"/>
      <c r="W24" s="20"/>
      <c r="X24" s="9"/>
      <c r="Y24" s="9"/>
      <c r="Z24" s="9"/>
      <c r="AA24" s="20"/>
      <c r="AB24" s="20"/>
      <c r="AC24" s="4"/>
      <c r="AF24">
        <v>2</v>
      </c>
      <c r="AG24">
        <f>'16M+ игры'!Q30</f>
        <v>0</v>
      </c>
    </row>
    <row r="25" spans="1:50">
      <c r="A25" s="20"/>
      <c r="B25" s="20"/>
      <c r="C25" s="20"/>
      <c r="D25" s="9"/>
      <c r="E25" s="15"/>
      <c r="F25" s="9"/>
      <c r="G25" s="12"/>
      <c r="H25" s="7">
        <f>'16M+ игры'!P4</f>
        <v>0</v>
      </c>
      <c r="I25" s="9"/>
      <c r="J25" s="15"/>
      <c r="K25" s="9"/>
      <c r="L25" s="9"/>
      <c r="M25" s="9"/>
      <c r="N25" s="9"/>
      <c r="O25" s="15"/>
      <c r="P25" s="9"/>
      <c r="Q25" s="9"/>
      <c r="R25" s="9"/>
      <c r="S25" s="4"/>
      <c r="U25" s="3"/>
      <c r="V25" s="21" t="s">
        <v>65</v>
      </c>
      <c r="W25" s="22">
        <f>'16M+ игры'!Q10</f>
        <v>0</v>
      </c>
      <c r="X25" s="9"/>
      <c r="Y25" s="9"/>
      <c r="Z25" s="9"/>
      <c r="AA25" s="20"/>
      <c r="AB25" s="20"/>
      <c r="AC25" s="4"/>
      <c r="AF25">
        <v>3</v>
      </c>
      <c r="AG25">
        <f>'16M+ игры'!P31</f>
        <v>0</v>
      </c>
    </row>
    <row r="26" spans="1:50" ht="15.75" thickBot="1">
      <c r="A26" s="20"/>
      <c r="B26" s="20"/>
      <c r="C26" s="20"/>
      <c r="D26" s="9"/>
      <c r="E26" s="15"/>
      <c r="F26" s="15"/>
      <c r="G26" s="89" t="s">
        <v>25</v>
      </c>
      <c r="H26" s="10" t="str">
        <f>'16M+ игры'!R4</f>
        <v>- - -</v>
      </c>
      <c r="I26" s="15"/>
      <c r="J26" s="15"/>
      <c r="K26" s="9"/>
      <c r="L26" s="9"/>
      <c r="M26" s="9"/>
      <c r="N26" s="9"/>
      <c r="O26" s="15"/>
      <c r="P26" s="9"/>
      <c r="Q26" s="9"/>
      <c r="R26" s="9"/>
      <c r="S26" s="4"/>
      <c r="U26" s="3"/>
      <c r="V26" s="84" t="s">
        <v>72</v>
      </c>
      <c r="W26" s="23"/>
      <c r="X26" s="9"/>
      <c r="Y26" s="9"/>
      <c r="Z26" s="9"/>
      <c r="AA26" s="20">
        <v>13</v>
      </c>
      <c r="AB26" s="20"/>
      <c r="AC26" s="4"/>
      <c r="AF26">
        <v>4</v>
      </c>
      <c r="AG26">
        <f>'16M+ игры'!Q31</f>
        <v>0</v>
      </c>
    </row>
    <row r="27" spans="1:50">
      <c r="A27" s="20"/>
      <c r="B27" s="20"/>
      <c r="C27" s="20"/>
      <c r="D27" s="9"/>
      <c r="E27" s="15"/>
      <c r="F27" s="9"/>
      <c r="G27" s="89"/>
      <c r="H27" s="11" t="str">
        <f>'16M+ игры'!R5</f>
        <v>- - -</v>
      </c>
      <c r="I27" s="9"/>
      <c r="J27" s="9"/>
      <c r="K27" s="9"/>
      <c r="L27" s="9"/>
      <c r="M27" s="9"/>
      <c r="N27" s="9"/>
      <c r="O27" s="15"/>
      <c r="P27" s="9"/>
      <c r="Q27" s="9"/>
      <c r="R27" s="9"/>
      <c r="S27" s="4"/>
      <c r="U27" s="3"/>
      <c r="V27" s="85"/>
      <c r="W27" s="24"/>
      <c r="X27" s="15"/>
      <c r="Y27" s="15"/>
      <c r="Z27" s="9"/>
      <c r="AA27" s="21"/>
      <c r="AB27" s="22">
        <f>'16M+ игры'!P28</f>
        <v>0</v>
      </c>
      <c r="AC27" s="4"/>
      <c r="AF27">
        <v>5</v>
      </c>
      <c r="AG27">
        <f>'16M+ игры'!P24</f>
        <v>0</v>
      </c>
    </row>
    <row r="28" spans="1:50" ht="15.75" thickBot="1">
      <c r="A28" s="20"/>
      <c r="B28" s="20"/>
      <c r="C28" s="20"/>
      <c r="D28" s="9"/>
      <c r="E28" s="15"/>
      <c r="F28" s="9"/>
      <c r="G28" s="13"/>
      <c r="H28" s="8">
        <f>'16M+ игры'!P5</f>
        <v>0</v>
      </c>
      <c r="I28" s="9"/>
      <c r="J28" s="9"/>
      <c r="K28" s="9"/>
      <c r="L28" s="9"/>
      <c r="M28" s="9"/>
      <c r="N28" s="9"/>
      <c r="O28" s="15"/>
      <c r="P28" s="9"/>
      <c r="Q28" s="9"/>
      <c r="R28" s="9"/>
      <c r="S28" s="4"/>
      <c r="U28" s="3"/>
      <c r="V28" s="25" t="s">
        <v>66</v>
      </c>
      <c r="W28" s="26">
        <f>'16M+ игры'!Q11</f>
        <v>0</v>
      </c>
      <c r="X28" s="9"/>
      <c r="Y28" s="15"/>
      <c r="Z28" s="15"/>
      <c r="AA28" s="84" t="s">
        <v>74</v>
      </c>
      <c r="AB28" s="23" t="str">
        <f>'16M+ игры'!R28</f>
        <v>- - -</v>
      </c>
      <c r="AC28" s="4"/>
      <c r="AF28">
        <v>6</v>
      </c>
      <c r="AG28">
        <f>'16M+ игры'!Q24</f>
        <v>0</v>
      </c>
    </row>
    <row r="29" spans="1:50">
      <c r="A29" s="20"/>
      <c r="B29" s="21">
        <v>13</v>
      </c>
      <c r="C29" s="22" t="e">
        <f>VLOOKUP(B29,'16M+'!A1:C48,2,FALSE)</f>
        <v>#N/A</v>
      </c>
      <c r="D29" s="9"/>
      <c r="E29" s="15"/>
      <c r="F29" s="9"/>
      <c r="G29" s="9"/>
      <c r="H29" s="9"/>
      <c r="I29" s="9"/>
      <c r="J29" s="9"/>
      <c r="K29" s="9"/>
      <c r="L29" s="9"/>
      <c r="M29" s="9"/>
      <c r="N29" s="9"/>
      <c r="O29" s="15"/>
      <c r="P29" s="9"/>
      <c r="Q29" s="9"/>
      <c r="R29" s="9"/>
      <c r="S29" s="4"/>
      <c r="U29" s="3"/>
      <c r="V29" s="21" t="s">
        <v>76</v>
      </c>
      <c r="W29" s="22">
        <f>'16M+ игры'!Q12</f>
        <v>0</v>
      </c>
      <c r="X29" s="9"/>
      <c r="Y29" s="15"/>
      <c r="Z29" s="9"/>
      <c r="AA29" s="85"/>
      <c r="AB29" s="24" t="str">
        <f>'16M+ игры'!R29</f>
        <v>- - -</v>
      </c>
      <c r="AC29" s="4"/>
      <c r="AF29">
        <v>7</v>
      </c>
      <c r="AG29">
        <f>'16M+ игры'!P25</f>
        <v>0</v>
      </c>
    </row>
    <row r="30" spans="1:50" ht="15.75" thickBot="1">
      <c r="A30" s="20"/>
      <c r="B30" s="88" t="s">
        <v>19</v>
      </c>
      <c r="C30" s="23"/>
      <c r="D30" s="15"/>
      <c r="E30" s="15"/>
      <c r="F30" s="9"/>
      <c r="G30" s="9"/>
      <c r="H30" s="9"/>
      <c r="I30" s="9"/>
      <c r="J30" s="9"/>
      <c r="K30" s="9"/>
      <c r="L30" s="9"/>
      <c r="M30" s="9"/>
      <c r="N30" s="9"/>
      <c r="O30" s="15"/>
      <c r="P30" s="9"/>
      <c r="Q30" s="9"/>
      <c r="R30" s="9"/>
      <c r="S30" s="4"/>
      <c r="U30" s="3"/>
      <c r="V30" s="84" t="s">
        <v>73</v>
      </c>
      <c r="W30" s="23"/>
      <c r="X30" s="15"/>
      <c r="Y30" s="15"/>
      <c r="Z30" s="9"/>
      <c r="AA30" s="25"/>
      <c r="AB30" s="26">
        <f>'16M+ игры'!P29</f>
        <v>0</v>
      </c>
      <c r="AC30" s="4"/>
      <c r="AF30">
        <v>8</v>
      </c>
      <c r="AG30">
        <f>'16M+ игры'!Q25</f>
        <v>0</v>
      </c>
    </row>
    <row r="31" spans="1:50">
      <c r="A31" s="20"/>
      <c r="B31" s="88"/>
      <c r="C31" s="2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5"/>
      <c r="P31" s="9"/>
      <c r="Q31" s="9"/>
      <c r="R31" s="9"/>
      <c r="S31" s="4"/>
      <c r="U31" s="3"/>
      <c r="V31" s="85"/>
      <c r="W31" s="24"/>
      <c r="X31" s="9"/>
      <c r="Y31" s="9"/>
      <c r="Z31" s="9"/>
      <c r="AA31" s="20"/>
      <c r="AB31" s="20"/>
      <c r="AC31" s="4"/>
      <c r="AF31">
        <v>9</v>
      </c>
      <c r="AG31">
        <f>'16M+ игры'!P22</f>
        <v>0</v>
      </c>
    </row>
    <row r="32" spans="1:50" ht="15.75" thickBot="1">
      <c r="A32" s="20"/>
      <c r="B32" s="25">
        <v>4</v>
      </c>
      <c r="C32" s="26">
        <f>VLOOKUP(B32,'16M+'!A1:C48,2,FALSE)</f>
        <v>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5"/>
      <c r="P32" s="9"/>
      <c r="Q32" s="9">
        <v>1</v>
      </c>
      <c r="R32" s="9"/>
      <c r="S32" s="4"/>
      <c r="U32" s="3"/>
      <c r="V32" s="25" t="s">
        <v>77</v>
      </c>
      <c r="W32" s="26">
        <f>'16M+ игры'!Q13</f>
        <v>0</v>
      </c>
      <c r="X32" s="9"/>
      <c r="Y32" s="9"/>
      <c r="Z32" s="9"/>
      <c r="AA32" s="20"/>
      <c r="AB32" s="20"/>
      <c r="AC32" s="4"/>
      <c r="AF32">
        <v>10</v>
      </c>
      <c r="AG32">
        <f>'16M+ игры'!Q22</f>
        <v>0</v>
      </c>
    </row>
    <row r="33" spans="1:33" ht="15.75" thickBot="1">
      <c r="A33" s="20"/>
      <c r="B33" s="20"/>
      <c r="C33" s="2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5"/>
      <c r="P33" s="9"/>
      <c r="Q33" s="12"/>
      <c r="R33" s="7">
        <f>'16M+ игры'!P26</f>
        <v>0</v>
      </c>
      <c r="S33" s="4"/>
      <c r="T33" s="9"/>
      <c r="U33" s="3"/>
      <c r="V33" s="20"/>
      <c r="W33" s="20"/>
      <c r="X33" s="9"/>
      <c r="Y33" s="9"/>
      <c r="Z33" s="9"/>
      <c r="AA33" s="20">
        <v>15</v>
      </c>
      <c r="AB33" s="20"/>
      <c r="AC33" s="4"/>
      <c r="AF33">
        <v>11</v>
      </c>
      <c r="AG33">
        <f>'16M+ игры'!P23</f>
        <v>0</v>
      </c>
    </row>
    <row r="34" spans="1:33">
      <c r="A34" s="20"/>
      <c r="B34" s="20"/>
      <c r="C34" s="2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5"/>
      <c r="P34" s="15"/>
      <c r="Q34" s="89" t="s">
        <v>30</v>
      </c>
      <c r="R34" s="10" t="str">
        <f>'16M+ игры'!R26</f>
        <v>- - -</v>
      </c>
      <c r="S34" s="4"/>
      <c r="T34" s="9"/>
      <c r="U34" s="3"/>
      <c r="V34" s="20"/>
      <c r="W34" s="20"/>
      <c r="X34" s="9"/>
      <c r="Y34" s="9"/>
      <c r="Z34" s="9"/>
      <c r="AA34" s="21" t="s">
        <v>72</v>
      </c>
      <c r="AB34" s="22">
        <f>'16M+ игры'!Q28</f>
        <v>0</v>
      </c>
      <c r="AC34" s="4"/>
      <c r="AF34">
        <v>12</v>
      </c>
      <c r="AG34">
        <f>'16M+ игры'!Q23</f>
        <v>0</v>
      </c>
    </row>
    <row r="35" spans="1:33">
      <c r="A35" s="20"/>
      <c r="B35" s="20"/>
      <c r="C35" s="2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5"/>
      <c r="P35" s="9"/>
      <c r="Q35" s="89"/>
      <c r="R35" s="11" t="str">
        <f>'16M+ игры'!R27</f>
        <v>- - -</v>
      </c>
      <c r="S35" s="4"/>
      <c r="T35" s="9"/>
      <c r="U35" s="3"/>
      <c r="V35" s="20"/>
      <c r="W35" s="20"/>
      <c r="X35" s="9"/>
      <c r="Y35" s="9"/>
      <c r="Z35" s="9"/>
      <c r="AA35" s="84" t="s">
        <v>75</v>
      </c>
      <c r="AB35" s="23"/>
      <c r="AC35" s="4"/>
      <c r="AF35">
        <v>13</v>
      </c>
      <c r="AG35">
        <f>'16M+ игры'!P32</f>
        <v>0</v>
      </c>
    </row>
    <row r="36" spans="1:33" ht="15.75" thickBot="1">
      <c r="A36" s="20"/>
      <c r="B36" s="20"/>
      <c r="C36" s="2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5"/>
      <c r="P36" s="9"/>
      <c r="Q36" s="13"/>
      <c r="R36" s="8">
        <f>'16M+ игры'!P27</f>
        <v>0</v>
      </c>
      <c r="S36" s="4"/>
      <c r="T36" s="9"/>
      <c r="U36" s="3"/>
      <c r="V36" s="20"/>
      <c r="W36" s="20"/>
      <c r="X36" s="9"/>
      <c r="Y36" s="9"/>
      <c r="Z36" s="9"/>
      <c r="AA36" s="85"/>
      <c r="AB36" s="24"/>
      <c r="AC36" s="4"/>
      <c r="AF36">
        <v>14</v>
      </c>
      <c r="AG36">
        <f>'16M+ игры'!Q32</f>
        <v>0</v>
      </c>
    </row>
    <row r="37" spans="1:33" ht="15.75" thickBot="1">
      <c r="A37" s="20"/>
      <c r="B37" s="21">
        <v>3</v>
      </c>
      <c r="C37" s="22">
        <f>VLOOKUP(B37,'16M+'!A1:C48,2,FALSE)</f>
        <v>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5"/>
      <c r="P37" s="9"/>
      <c r="Q37" s="9"/>
      <c r="R37" s="9"/>
      <c r="S37" s="4"/>
      <c r="U37" s="3"/>
      <c r="V37" s="20"/>
      <c r="W37" s="20"/>
      <c r="X37" s="9"/>
      <c r="Y37" s="9"/>
      <c r="Z37" s="9"/>
      <c r="AA37" s="25" t="s">
        <v>73</v>
      </c>
      <c r="AB37" s="26">
        <f>'16M+ игры'!Q29</f>
        <v>0</v>
      </c>
      <c r="AC37" s="4"/>
      <c r="AF37">
        <v>15</v>
      </c>
      <c r="AG37">
        <f>'16M+ игры'!P33</f>
        <v>0</v>
      </c>
    </row>
    <row r="38" spans="1:33">
      <c r="A38" s="20"/>
      <c r="B38" s="88" t="s">
        <v>20</v>
      </c>
      <c r="C38" s="2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5"/>
      <c r="P38" s="9"/>
      <c r="Q38" s="9"/>
      <c r="R38" s="9"/>
      <c r="S38" s="4"/>
      <c r="U38" s="3"/>
      <c r="V38" s="20"/>
      <c r="W38" s="20"/>
      <c r="X38" s="9"/>
      <c r="Y38" s="9"/>
      <c r="Z38" s="9"/>
      <c r="AA38" s="20"/>
      <c r="AB38" s="20"/>
      <c r="AC38" s="4"/>
      <c r="AF38">
        <v>16</v>
      </c>
      <c r="AG38">
        <f>'16M+ игры'!Q33</f>
        <v>0</v>
      </c>
    </row>
    <row r="39" spans="1:33">
      <c r="A39" s="20"/>
      <c r="B39" s="88"/>
      <c r="C39" s="24"/>
      <c r="D39" s="15"/>
      <c r="E39" s="15"/>
      <c r="F39" s="9"/>
      <c r="G39" s="9"/>
      <c r="H39" s="9"/>
      <c r="I39" s="9"/>
      <c r="J39" s="9"/>
      <c r="K39" s="9"/>
      <c r="L39" s="9"/>
      <c r="M39" s="9"/>
      <c r="N39" s="9"/>
      <c r="O39" s="15"/>
      <c r="P39" s="9"/>
      <c r="Q39" s="9"/>
      <c r="R39" s="9"/>
      <c r="S39" s="4"/>
      <c r="U39" s="3"/>
      <c r="V39" s="20"/>
      <c r="W39" s="20"/>
      <c r="X39" s="9"/>
      <c r="Y39" s="9"/>
      <c r="Z39" s="9"/>
      <c r="AA39" s="20"/>
      <c r="AB39" s="20"/>
      <c r="AC39" s="4"/>
    </row>
    <row r="40" spans="1:33" ht="15.75" thickBot="1">
      <c r="A40" s="20"/>
      <c r="B40" s="25">
        <v>14</v>
      </c>
      <c r="C40" s="26" t="e">
        <f>VLOOKUP(B40,'16M+'!A1:C48,2,FALSE)</f>
        <v>#N/A</v>
      </c>
      <c r="D40" s="9"/>
      <c r="E40" s="15"/>
      <c r="F40" s="9"/>
      <c r="G40" s="9"/>
      <c r="H40" s="9"/>
      <c r="I40" s="9"/>
      <c r="J40" s="9"/>
      <c r="K40" s="9"/>
      <c r="L40" s="9"/>
      <c r="M40" s="9"/>
      <c r="N40" s="9"/>
      <c r="O40" s="15"/>
      <c r="P40" s="9"/>
      <c r="Q40" s="9"/>
      <c r="R40" s="9"/>
      <c r="S40" s="4"/>
      <c r="U40" s="3"/>
      <c r="V40" s="20"/>
      <c r="W40" s="20"/>
      <c r="X40" s="9"/>
      <c r="Y40" s="9"/>
      <c r="Z40" s="9"/>
      <c r="AA40" s="20"/>
      <c r="AB40" s="20"/>
      <c r="AC40" s="4"/>
    </row>
    <row r="41" spans="1:33" ht="15.75" thickBot="1">
      <c r="A41" s="20"/>
      <c r="B41" s="20"/>
      <c r="C41" s="20"/>
      <c r="D41" s="9"/>
      <c r="E41" s="15"/>
      <c r="F41" s="9"/>
      <c r="G41" s="12"/>
      <c r="H41" s="7">
        <f>'16M+ игры'!P6</f>
        <v>0</v>
      </c>
      <c r="I41" s="9"/>
      <c r="J41" s="9"/>
      <c r="K41" s="9"/>
      <c r="L41" s="9"/>
      <c r="M41" s="9"/>
      <c r="N41" s="9"/>
      <c r="O41" s="15"/>
      <c r="P41" s="9"/>
      <c r="Q41" s="9"/>
      <c r="R41" s="9"/>
      <c r="S41" s="4"/>
      <c r="U41" s="5"/>
      <c r="V41" s="28"/>
      <c r="W41" s="28"/>
      <c r="X41" s="16"/>
      <c r="Y41" s="16"/>
      <c r="Z41" s="16"/>
      <c r="AA41" s="28"/>
      <c r="AB41" s="28"/>
      <c r="AC41" s="6"/>
    </row>
    <row r="42" spans="1:33">
      <c r="A42" s="20"/>
      <c r="B42" s="20"/>
      <c r="C42" s="20"/>
      <c r="D42" s="9"/>
      <c r="E42" s="15"/>
      <c r="F42" s="15"/>
      <c r="G42" s="89" t="s">
        <v>26</v>
      </c>
      <c r="H42" s="10" t="str">
        <f>'16M+ игры'!R6</f>
        <v>- - -</v>
      </c>
      <c r="I42" s="9"/>
      <c r="J42" s="9"/>
      <c r="K42" s="9"/>
      <c r="L42" s="9"/>
      <c r="M42" s="9"/>
      <c r="N42" s="9"/>
      <c r="O42" s="15"/>
      <c r="P42" s="9"/>
      <c r="Q42" s="9"/>
      <c r="R42" s="9"/>
      <c r="S42" s="4"/>
    </row>
    <row r="43" spans="1:33">
      <c r="A43" s="20"/>
      <c r="B43" s="20"/>
      <c r="C43" s="20"/>
      <c r="D43" s="9"/>
      <c r="E43" s="15"/>
      <c r="F43" s="9"/>
      <c r="G43" s="89"/>
      <c r="H43" s="11" t="str">
        <f>'16M+ игры'!R7</f>
        <v>- - -</v>
      </c>
      <c r="I43" s="15"/>
      <c r="J43" s="15"/>
      <c r="K43" s="9"/>
      <c r="L43" s="9"/>
      <c r="M43" s="9"/>
      <c r="N43" s="9"/>
      <c r="O43" s="15"/>
      <c r="P43" s="9"/>
      <c r="Q43" s="9"/>
      <c r="R43" s="9"/>
      <c r="S43" s="4"/>
    </row>
    <row r="44" spans="1:33" ht="15.75" thickBot="1">
      <c r="A44" s="20"/>
      <c r="B44" s="20"/>
      <c r="C44" s="20"/>
      <c r="D44" s="9"/>
      <c r="E44" s="15"/>
      <c r="F44" s="9"/>
      <c r="G44" s="13"/>
      <c r="H44" s="8">
        <f>'16M+ игры'!P7</f>
        <v>0</v>
      </c>
      <c r="I44" s="9"/>
      <c r="J44" s="15"/>
      <c r="K44" s="9"/>
      <c r="L44" s="9"/>
      <c r="M44" s="9"/>
      <c r="N44" s="9"/>
      <c r="O44" s="15"/>
      <c r="P44" s="9"/>
      <c r="Q44" s="9"/>
      <c r="R44" s="9"/>
      <c r="S44" s="4"/>
    </row>
    <row r="45" spans="1:33">
      <c r="A45" s="20"/>
      <c r="B45" s="21">
        <v>11</v>
      </c>
      <c r="C45" s="22">
        <f>VLOOKUP(B45,'16M+'!A1:C48,2,FALSE)</f>
        <v>0</v>
      </c>
      <c r="D45" s="9"/>
      <c r="E45" s="15"/>
      <c r="F45" s="9"/>
      <c r="G45" s="9"/>
      <c r="H45" s="9"/>
      <c r="I45" s="9"/>
      <c r="J45" s="15"/>
      <c r="K45" s="9"/>
      <c r="L45" s="9"/>
      <c r="M45" s="9"/>
      <c r="N45" s="9"/>
      <c r="O45" s="15"/>
      <c r="P45" s="9"/>
      <c r="Q45" s="9"/>
      <c r="R45" s="9"/>
      <c r="S45" s="4"/>
    </row>
    <row r="46" spans="1:33">
      <c r="A46" s="20"/>
      <c r="B46" s="88" t="s">
        <v>21</v>
      </c>
      <c r="C46" s="23"/>
      <c r="D46" s="15"/>
      <c r="E46" s="15"/>
      <c r="F46" s="9"/>
      <c r="G46" s="9"/>
      <c r="H46" s="9"/>
      <c r="I46" s="9"/>
      <c r="J46" s="15"/>
      <c r="K46" s="9"/>
      <c r="L46" s="9"/>
      <c r="M46" s="9"/>
      <c r="N46" s="9"/>
      <c r="O46" s="15"/>
      <c r="P46" s="9"/>
      <c r="Q46" s="9"/>
      <c r="R46" s="9"/>
      <c r="S46" s="4"/>
    </row>
    <row r="47" spans="1:33">
      <c r="A47" s="20"/>
      <c r="B47" s="88"/>
      <c r="C47" s="24"/>
      <c r="D47" s="9"/>
      <c r="E47" s="9"/>
      <c r="F47" s="9"/>
      <c r="G47" s="9"/>
      <c r="H47" s="9"/>
      <c r="I47" s="9"/>
      <c r="J47" s="15"/>
      <c r="K47" s="9"/>
      <c r="L47" s="9"/>
      <c r="M47" s="9"/>
      <c r="N47" s="9"/>
      <c r="O47" s="15"/>
      <c r="P47" s="9"/>
      <c r="Q47" s="9"/>
      <c r="R47" s="9"/>
      <c r="S47" s="4"/>
    </row>
    <row r="48" spans="1:33" ht="15.75" thickBot="1">
      <c r="A48" s="20"/>
      <c r="B48" s="25">
        <v>6</v>
      </c>
      <c r="C48" s="26">
        <f>VLOOKUP(B48,'16M+'!A1:C48,2,FALSE)</f>
        <v>0</v>
      </c>
      <c r="D48" s="9"/>
      <c r="E48" s="9"/>
      <c r="F48" s="9"/>
      <c r="G48" s="9"/>
      <c r="H48" s="9"/>
      <c r="I48" s="9"/>
      <c r="J48" s="15"/>
      <c r="K48" s="9"/>
      <c r="L48" s="9"/>
      <c r="M48" s="9"/>
      <c r="N48" s="9"/>
      <c r="O48" s="15"/>
      <c r="P48" s="9"/>
      <c r="Q48" s="9">
        <v>3</v>
      </c>
      <c r="R48" s="9"/>
      <c r="S48" s="4"/>
    </row>
    <row r="49" spans="1:29">
      <c r="A49" s="20"/>
      <c r="B49" s="20"/>
      <c r="C49" s="20"/>
      <c r="D49" s="9"/>
      <c r="E49" s="9"/>
      <c r="F49" s="9"/>
      <c r="G49" s="9"/>
      <c r="H49" s="9"/>
      <c r="I49" s="9"/>
      <c r="J49" s="15"/>
      <c r="K49" s="9"/>
      <c r="L49" s="12"/>
      <c r="M49" s="7">
        <f>'16M+ игры'!P16</f>
        <v>0</v>
      </c>
      <c r="N49" s="9"/>
      <c r="O49" s="15"/>
      <c r="P49" s="9"/>
      <c r="Q49" s="12"/>
      <c r="R49" s="7">
        <f>'16M+ игры'!Q26</f>
        <v>0</v>
      </c>
      <c r="S49" s="4"/>
      <c r="T49" s="9"/>
      <c r="U49" s="1"/>
      <c r="V49" s="18" t="s">
        <v>71</v>
      </c>
      <c r="W49" s="18"/>
      <c r="X49" s="14"/>
      <c r="Y49" s="14"/>
      <c r="Z49" s="14"/>
      <c r="AA49" s="18"/>
      <c r="AB49" s="18"/>
      <c r="AC49" s="2"/>
    </row>
    <row r="50" spans="1:29" ht="15.75" thickBot="1">
      <c r="A50" s="20"/>
      <c r="B50" s="20"/>
      <c r="C50" s="20"/>
      <c r="D50" s="9"/>
      <c r="E50" s="9"/>
      <c r="F50" s="9"/>
      <c r="G50" s="9"/>
      <c r="H50" s="9"/>
      <c r="I50" s="9"/>
      <c r="J50" s="15"/>
      <c r="K50" s="15"/>
      <c r="L50" s="89" t="s">
        <v>29</v>
      </c>
      <c r="M50" s="10" t="str">
        <f>'16M+ игры'!R16</f>
        <v>- - -</v>
      </c>
      <c r="N50" s="15"/>
      <c r="O50" s="15"/>
      <c r="P50" s="9"/>
      <c r="Q50" s="89" t="s">
        <v>31</v>
      </c>
      <c r="R50" s="10"/>
      <c r="S50" s="4"/>
      <c r="T50" s="9"/>
      <c r="U50" s="3"/>
      <c r="V50" s="20"/>
      <c r="W50" s="20"/>
      <c r="X50" s="9"/>
      <c r="Y50" s="9"/>
      <c r="Z50" s="9"/>
      <c r="AA50" s="20"/>
      <c r="AB50" s="20"/>
      <c r="AC50" s="4"/>
    </row>
    <row r="51" spans="1:29">
      <c r="A51" s="20"/>
      <c r="B51" s="20"/>
      <c r="C51" s="20"/>
      <c r="D51" s="9"/>
      <c r="E51" s="9"/>
      <c r="F51" s="9"/>
      <c r="G51" s="9"/>
      <c r="H51" s="9"/>
      <c r="I51" s="9"/>
      <c r="J51" s="15"/>
      <c r="K51" s="9"/>
      <c r="L51" s="89"/>
      <c r="M51" s="11" t="str">
        <f>'16M+ игры'!R17</f>
        <v>- - -</v>
      </c>
      <c r="N51" s="9"/>
      <c r="O51" s="9"/>
      <c r="P51" s="9"/>
      <c r="Q51" s="89"/>
      <c r="R51" s="11"/>
      <c r="S51" s="4"/>
      <c r="T51" s="9"/>
      <c r="U51" s="3"/>
      <c r="V51" s="21" t="s">
        <v>24</v>
      </c>
      <c r="W51" s="22">
        <f>'16M+ игры'!Q14</f>
        <v>0</v>
      </c>
      <c r="X51" s="9"/>
      <c r="Y51" s="9"/>
      <c r="Z51" s="9"/>
      <c r="AA51" s="20"/>
      <c r="AB51" s="20"/>
      <c r="AC51" s="4"/>
    </row>
    <row r="52" spans="1:29" ht="15.75" thickBot="1">
      <c r="A52" s="20"/>
      <c r="B52" s="20"/>
      <c r="C52" s="20"/>
      <c r="D52" s="9"/>
      <c r="E52" s="9"/>
      <c r="F52" s="9"/>
      <c r="G52" s="9"/>
      <c r="H52" s="9"/>
      <c r="I52" s="9"/>
      <c r="J52" s="15"/>
      <c r="K52" s="9"/>
      <c r="L52" s="13"/>
      <c r="M52" s="8">
        <f>'16M+ игры'!P17</f>
        <v>0</v>
      </c>
      <c r="N52" s="9"/>
      <c r="O52" s="9"/>
      <c r="P52" s="9"/>
      <c r="Q52" s="13"/>
      <c r="R52" s="8">
        <f>'16M+ игры'!Q27</f>
        <v>0</v>
      </c>
      <c r="S52" s="4"/>
      <c r="T52" s="9"/>
      <c r="U52" s="3"/>
      <c r="V52" s="84" t="s">
        <v>78</v>
      </c>
      <c r="W52" s="23"/>
      <c r="X52" s="9"/>
      <c r="Y52" s="9"/>
      <c r="Z52" s="9"/>
      <c r="AA52" s="20">
        <v>5</v>
      </c>
      <c r="AB52" s="20"/>
      <c r="AC52" s="4"/>
    </row>
    <row r="53" spans="1:29">
      <c r="A53" s="20"/>
      <c r="B53" s="21">
        <v>7</v>
      </c>
      <c r="C53" s="22">
        <f>VLOOKUP(B53,'16M+'!A1:C48,2,FALSE)</f>
        <v>0</v>
      </c>
      <c r="D53" s="9"/>
      <c r="E53" s="9"/>
      <c r="F53" s="9"/>
      <c r="G53" s="9"/>
      <c r="H53" s="9"/>
      <c r="I53" s="9"/>
      <c r="J53" s="15"/>
      <c r="K53" s="9"/>
      <c r="L53" s="9"/>
      <c r="M53" s="9"/>
      <c r="N53" s="9"/>
      <c r="O53" s="9"/>
      <c r="P53" s="9"/>
      <c r="Q53" s="9"/>
      <c r="R53" s="9"/>
      <c r="S53" s="4"/>
      <c r="U53" s="3"/>
      <c r="V53" s="85"/>
      <c r="W53" s="24"/>
      <c r="X53" s="15"/>
      <c r="Y53" s="15"/>
      <c r="Z53" s="9"/>
      <c r="AA53" s="21"/>
      <c r="AB53" s="22">
        <f>'16M+ игры'!P20</f>
        <v>0</v>
      </c>
      <c r="AC53" s="4"/>
    </row>
    <row r="54" spans="1:29" ht="15.75" thickBot="1">
      <c r="A54" s="20"/>
      <c r="B54" s="88" t="s">
        <v>22</v>
      </c>
      <c r="C54" s="23"/>
      <c r="D54" s="9"/>
      <c r="E54" s="9"/>
      <c r="F54" s="9"/>
      <c r="G54" s="9"/>
      <c r="H54" s="9"/>
      <c r="I54" s="9"/>
      <c r="J54" s="15"/>
      <c r="K54" s="9"/>
      <c r="L54" s="9"/>
      <c r="M54" s="9"/>
      <c r="N54" s="9"/>
      <c r="O54" s="9"/>
      <c r="P54" s="9"/>
      <c r="Q54" s="9"/>
      <c r="R54" s="9"/>
      <c r="S54" s="4"/>
      <c r="U54" s="3"/>
      <c r="V54" s="25" t="s">
        <v>26</v>
      </c>
      <c r="W54" s="26">
        <f>'16M+ игры'!Q15</f>
        <v>0</v>
      </c>
      <c r="X54" s="9"/>
      <c r="Y54" s="15"/>
      <c r="Z54" s="15"/>
      <c r="AA54" s="84" t="s">
        <v>80</v>
      </c>
      <c r="AB54" s="23" t="str">
        <f>'16M+ игры'!R20</f>
        <v>- - -</v>
      </c>
      <c r="AC54" s="4"/>
    </row>
    <row r="55" spans="1:29">
      <c r="A55" s="20"/>
      <c r="B55" s="88"/>
      <c r="C55" s="24"/>
      <c r="D55" s="15"/>
      <c r="E55" s="15"/>
      <c r="F55" s="9"/>
      <c r="G55" s="9"/>
      <c r="H55" s="9"/>
      <c r="I55" s="9"/>
      <c r="J55" s="15"/>
      <c r="K55" s="9"/>
      <c r="L55" s="9"/>
      <c r="M55" s="9"/>
      <c r="N55" s="9"/>
      <c r="O55" s="9"/>
      <c r="P55" s="9"/>
      <c r="Q55" s="9"/>
      <c r="R55" s="9"/>
      <c r="S55" s="4"/>
      <c r="U55" s="3"/>
      <c r="V55" s="21" t="s">
        <v>25</v>
      </c>
      <c r="W55" s="22">
        <f>'16M+ игры'!Q16</f>
        <v>0</v>
      </c>
      <c r="X55" s="9"/>
      <c r="Y55" s="15"/>
      <c r="Z55" s="9"/>
      <c r="AA55" s="85"/>
      <c r="AB55" s="24" t="str">
        <f>'16M+ игры'!R21</f>
        <v>- - -</v>
      </c>
      <c r="AC55" s="4"/>
    </row>
    <row r="56" spans="1:29" ht="15.75" thickBot="1">
      <c r="A56" s="20"/>
      <c r="B56" s="25">
        <v>10</v>
      </c>
      <c r="C56" s="26">
        <f>VLOOKUP(B56,'16M+'!A1:C48,2,FALSE)</f>
        <v>0</v>
      </c>
      <c r="D56" s="9"/>
      <c r="E56" s="15"/>
      <c r="F56" s="9"/>
      <c r="G56" s="9"/>
      <c r="H56" s="9"/>
      <c r="I56" s="9"/>
      <c r="J56" s="15"/>
      <c r="K56" s="9"/>
      <c r="L56" s="9"/>
      <c r="M56" s="9"/>
      <c r="N56" s="9"/>
      <c r="O56" s="9"/>
      <c r="P56" s="9"/>
      <c r="Q56" s="9"/>
      <c r="R56" s="9"/>
      <c r="S56" s="4"/>
      <c r="U56" s="3"/>
      <c r="V56" s="84" t="s">
        <v>79</v>
      </c>
      <c r="W56" s="23"/>
      <c r="X56" s="15"/>
      <c r="Y56" s="15"/>
      <c r="Z56" s="9"/>
      <c r="AA56" s="25"/>
      <c r="AB56" s="26">
        <f>'16M+ игры'!P21</f>
        <v>0</v>
      </c>
      <c r="AC56" s="4"/>
    </row>
    <row r="57" spans="1:29">
      <c r="A57" s="20"/>
      <c r="B57" s="20"/>
      <c r="C57" s="20"/>
      <c r="D57" s="9"/>
      <c r="E57" s="15"/>
      <c r="F57" s="9"/>
      <c r="G57" s="12"/>
      <c r="H57" s="7">
        <f>'16M+ игры'!P8</f>
        <v>0</v>
      </c>
      <c r="I57" s="9"/>
      <c r="J57" s="15"/>
      <c r="K57" s="9"/>
      <c r="L57" s="9"/>
      <c r="M57" s="9"/>
      <c r="N57" s="9"/>
      <c r="O57" s="9"/>
      <c r="P57" s="9"/>
      <c r="Q57" s="9"/>
      <c r="R57" s="9"/>
      <c r="S57" s="4"/>
      <c r="U57" s="3"/>
      <c r="V57" s="85"/>
      <c r="W57" s="24"/>
      <c r="X57" s="9"/>
      <c r="Y57" s="9"/>
      <c r="Z57" s="9"/>
      <c r="AA57" s="20"/>
      <c r="AB57" s="20"/>
      <c r="AC57" s="4"/>
    </row>
    <row r="58" spans="1:29" ht="15.75" thickBot="1">
      <c r="A58" s="20"/>
      <c r="B58" s="20"/>
      <c r="C58" s="20"/>
      <c r="D58" s="9"/>
      <c r="E58" s="15"/>
      <c r="F58" s="15"/>
      <c r="G58" s="89" t="s">
        <v>27</v>
      </c>
      <c r="H58" s="10" t="str">
        <f>'16M+ игры'!R8</f>
        <v>- - -</v>
      </c>
      <c r="I58" s="15"/>
      <c r="J58" s="15"/>
      <c r="K58" s="9"/>
      <c r="L58" s="9"/>
      <c r="M58" s="9"/>
      <c r="N58" s="9"/>
      <c r="O58" s="9"/>
      <c r="P58" s="9"/>
      <c r="Q58" s="9"/>
      <c r="R58" s="9"/>
      <c r="S58" s="4"/>
      <c r="U58" s="3"/>
      <c r="V58" s="25" t="s">
        <v>27</v>
      </c>
      <c r="W58" s="26">
        <f>'16M+ игры'!Q17</f>
        <v>0</v>
      </c>
      <c r="X58" s="9"/>
      <c r="Y58" s="9"/>
      <c r="Z58" s="9"/>
      <c r="AA58" s="20">
        <v>7</v>
      </c>
      <c r="AB58" s="20"/>
      <c r="AC58" s="4"/>
    </row>
    <row r="59" spans="1:29">
      <c r="A59" s="20"/>
      <c r="B59" s="20"/>
      <c r="C59" s="20"/>
      <c r="D59" s="9"/>
      <c r="E59" s="15"/>
      <c r="F59" s="9"/>
      <c r="G59" s="89"/>
      <c r="H59" s="11" t="str">
        <f>'16M+ игры'!R9</f>
        <v>- - -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4"/>
      <c r="U59" s="3"/>
      <c r="V59" s="20"/>
      <c r="W59" s="20"/>
      <c r="X59" s="9"/>
      <c r="Y59" s="9"/>
      <c r="Z59" s="9"/>
      <c r="AA59" s="21" t="s">
        <v>78</v>
      </c>
      <c r="AB59" s="22">
        <f>'16M+ игры'!Q20</f>
        <v>0</v>
      </c>
      <c r="AC59" s="4"/>
    </row>
    <row r="60" spans="1:29" ht="15.75" thickBot="1">
      <c r="A60" s="20"/>
      <c r="B60" s="20"/>
      <c r="C60" s="20"/>
      <c r="D60" s="9"/>
      <c r="E60" s="15"/>
      <c r="F60" s="9"/>
      <c r="G60" s="13"/>
      <c r="H60" s="8">
        <f>'16M+ игры'!P9</f>
        <v>0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4"/>
      <c r="U60" s="3"/>
      <c r="V60" s="20"/>
      <c r="W60" s="20"/>
      <c r="X60" s="9"/>
      <c r="Y60" s="9"/>
      <c r="Z60" s="9"/>
      <c r="AA60" s="84" t="s">
        <v>81</v>
      </c>
      <c r="AB60" s="23"/>
      <c r="AC60" s="4"/>
    </row>
    <row r="61" spans="1:29">
      <c r="A61" s="20"/>
      <c r="B61" s="21">
        <v>15</v>
      </c>
      <c r="C61" s="22" t="e">
        <f>VLOOKUP(B61,'16M+'!A1:C48,2,FALSE)</f>
        <v>#N/A</v>
      </c>
      <c r="D61" s="9"/>
      <c r="E61" s="15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4"/>
      <c r="U61" s="3"/>
      <c r="V61" s="20"/>
      <c r="W61" s="20"/>
      <c r="X61" s="9"/>
      <c r="Y61" s="9"/>
      <c r="Z61" s="9"/>
      <c r="AA61" s="85"/>
      <c r="AB61" s="24"/>
      <c r="AC61" s="4"/>
    </row>
    <row r="62" spans="1:29" ht="15.75" thickBot="1">
      <c r="A62" s="20"/>
      <c r="B62" s="88" t="s">
        <v>23</v>
      </c>
      <c r="C62" s="23"/>
      <c r="D62" s="15"/>
      <c r="E62" s="15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4"/>
      <c r="U62" s="3"/>
      <c r="V62" s="20"/>
      <c r="W62" s="20"/>
      <c r="X62" s="9"/>
      <c r="Y62" s="9"/>
      <c r="Z62" s="9"/>
      <c r="AA62" s="25" t="s">
        <v>79</v>
      </c>
      <c r="AB62" s="26">
        <f>'16M+ игры'!Q21</f>
        <v>0</v>
      </c>
      <c r="AC62" s="4"/>
    </row>
    <row r="63" spans="1:29" ht="15.75" thickBot="1">
      <c r="A63" s="20"/>
      <c r="B63" s="88"/>
      <c r="C63" s="24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4"/>
      <c r="U63" s="5"/>
      <c r="V63" s="28"/>
      <c r="W63" s="28"/>
      <c r="X63" s="16"/>
      <c r="Y63" s="16"/>
      <c r="Z63" s="16"/>
      <c r="AA63" s="28"/>
      <c r="AB63" s="28"/>
      <c r="AC63" s="6"/>
    </row>
    <row r="64" spans="1:29" ht="15.75" thickBot="1">
      <c r="A64" s="20"/>
      <c r="B64" s="25">
        <v>2</v>
      </c>
      <c r="C64" s="26">
        <f>VLOOKUP(B64,'16M+'!A1:C48,2,FALSE)</f>
        <v>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4"/>
    </row>
    <row r="65" spans="1:19">
      <c r="A65" s="20"/>
      <c r="B65" s="20"/>
      <c r="C65" s="2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4"/>
    </row>
    <row r="66" spans="1:19">
      <c r="A66" s="20"/>
      <c r="B66" s="20"/>
      <c r="C66" s="20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4"/>
    </row>
    <row r="67" spans="1:19" ht="15.75" thickBot="1">
      <c r="A67" s="28"/>
      <c r="B67" s="28"/>
      <c r="C67" s="28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6"/>
    </row>
  </sheetData>
  <mergeCells count="32">
    <mergeCell ref="AA54:AA55"/>
    <mergeCell ref="V56:V57"/>
    <mergeCell ref="G58:G59"/>
    <mergeCell ref="AA60:AA61"/>
    <mergeCell ref="L50:L51"/>
    <mergeCell ref="Q50:Q51"/>
    <mergeCell ref="B38:B39"/>
    <mergeCell ref="G42:G43"/>
    <mergeCell ref="B46:B47"/>
    <mergeCell ref="B62:B63"/>
    <mergeCell ref="V52:V53"/>
    <mergeCell ref="B54:B55"/>
    <mergeCell ref="B22:B23"/>
    <mergeCell ref="G26:G27"/>
    <mergeCell ref="V26:V27"/>
    <mergeCell ref="Q34:Q35"/>
    <mergeCell ref="AA28:AA29"/>
    <mergeCell ref="B30:B31"/>
    <mergeCell ref="V30:V31"/>
    <mergeCell ref="AA35:AA36"/>
    <mergeCell ref="V13:V14"/>
    <mergeCell ref="B14:B15"/>
    <mergeCell ref="AA15:AA16"/>
    <mergeCell ref="V17:V18"/>
    <mergeCell ref="AF17:AF18"/>
    <mergeCell ref="L18:L19"/>
    <mergeCell ref="AF11:AF12"/>
    <mergeCell ref="V5:V6"/>
    <mergeCell ref="B6:B7"/>
    <mergeCell ref="AA7:AA8"/>
    <mergeCell ref="V9:V10"/>
    <mergeCell ref="G10:G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3"/>
  <sheetViews>
    <sheetView workbookViewId="0">
      <selection activeCell="H26" sqref="H26:H27"/>
    </sheetView>
  </sheetViews>
  <sheetFormatPr defaultRowHeight="15"/>
  <cols>
    <col min="1" max="1" width="2" style="34" bestFit="1" customWidth="1"/>
    <col min="2" max="2" width="3" style="30" bestFit="1" customWidth="1"/>
    <col min="3" max="3" width="19.7109375" style="30" bestFit="1" customWidth="1"/>
    <col min="4" max="4" width="1.7109375" style="30" bestFit="1" customWidth="1"/>
    <col min="5" max="5" width="19.7109375" style="30" bestFit="1" customWidth="1"/>
    <col min="6" max="6" width="3" style="41" bestFit="1" customWidth="1"/>
    <col min="7" max="7" width="3.85546875" style="41" bestFit="1" customWidth="1"/>
    <col min="8" max="8" width="3" style="42" bestFit="1" customWidth="1"/>
    <col min="9" max="9" width="3.85546875" style="42" bestFit="1" customWidth="1"/>
    <col min="10" max="10" width="3" style="43" bestFit="1" customWidth="1"/>
    <col min="11" max="11" width="3.85546875" style="43" bestFit="1" customWidth="1"/>
    <col min="12" max="13" width="7.42578125" hidden="1" customWidth="1"/>
    <col min="14" max="15" width="2.7109375" hidden="1" customWidth="1"/>
    <col min="16" max="16" width="4.5703125" hidden="1" customWidth="1"/>
    <col min="17" max="17" width="5.42578125" hidden="1" customWidth="1"/>
    <col min="18" max="18" width="17.28515625" hidden="1" customWidth="1"/>
  </cols>
  <sheetData>
    <row r="1" spans="1:18">
      <c r="F1" s="41">
        <v>1</v>
      </c>
      <c r="G1" s="41" t="s">
        <v>200</v>
      </c>
      <c r="H1" s="42">
        <v>2</v>
      </c>
      <c r="I1" s="42" t="s">
        <v>200</v>
      </c>
      <c r="J1" s="43">
        <v>3</v>
      </c>
      <c r="K1" s="43" t="s">
        <v>200</v>
      </c>
      <c r="P1" t="s">
        <v>199</v>
      </c>
      <c r="Q1" t="s">
        <v>201</v>
      </c>
      <c r="R1" t="s">
        <v>202</v>
      </c>
    </row>
    <row r="2" spans="1:18">
      <c r="A2" s="90" t="s">
        <v>184</v>
      </c>
      <c r="B2" s="30">
        <v>1</v>
      </c>
      <c r="C2" s="30">
        <f>'16M+сетка'!C5</f>
        <v>0</v>
      </c>
      <c r="D2" s="30" t="s">
        <v>180</v>
      </c>
      <c r="E2" s="30" t="e">
        <f>'16M+сетка'!C8</f>
        <v>#N/A</v>
      </c>
      <c r="L2">
        <f>IF(F2-G2=0,0,IF(F2-G2&gt;0,1,-1))</f>
        <v>0</v>
      </c>
      <c r="M2">
        <f>IF(H2-I2=0,0,IF(H2-I2&gt;0,1,-1))</f>
        <v>0</v>
      </c>
      <c r="N2">
        <f>IF(J2-K2=0,0,IF(J2-K2&gt;0,1,-1))</f>
        <v>0</v>
      </c>
      <c r="O2">
        <f>SUM(L2:N2)</f>
        <v>0</v>
      </c>
      <c r="P2">
        <f>IF(O2=0,0,IF(O2&gt;0,C2,E2))</f>
        <v>0</v>
      </c>
      <c r="Q2">
        <f>IF(O2=0,0,IF(O2&gt;0,E2,C2))</f>
        <v>0</v>
      </c>
      <c r="R2" t="str">
        <f t="shared" ref="R2:R30" si="0">CONCATENATE(F2,"-",G2," ",H2,"-",I2," ",J2,"-",K2)</f>
        <v>- - -</v>
      </c>
    </row>
    <row r="3" spans="1:18">
      <c r="A3" s="90"/>
      <c r="B3" s="30">
        <v>2</v>
      </c>
      <c r="C3" s="30">
        <f>'16M+сетка'!C13</f>
        <v>0</v>
      </c>
      <c r="D3" s="30" t="s">
        <v>180</v>
      </c>
      <c r="E3" s="30">
        <f>'16M+сетка'!C16</f>
        <v>0</v>
      </c>
      <c r="L3">
        <f t="shared" ref="L3:L33" si="1">IF(F3-G3=0,0,IF(F3-G3&gt;0,1,-1))</f>
        <v>0</v>
      </c>
      <c r="M3">
        <f t="shared" ref="M3:M33" si="2">IF(H3-I3=0,0,IF(H3-I3&gt;0,1,-1))</f>
        <v>0</v>
      </c>
      <c r="N3">
        <f t="shared" ref="N3:N33" si="3">IF(J3-K3=0,0,IF(J3-K3&gt;0,1,-1))</f>
        <v>0</v>
      </c>
      <c r="O3">
        <f t="shared" ref="O3:O33" si="4">SUM(L3:N3)</f>
        <v>0</v>
      </c>
      <c r="P3">
        <f t="shared" ref="P3:P33" si="5">IF(O3=0,0,IF(O3&gt;0,C3,E3))</f>
        <v>0</v>
      </c>
      <c r="Q3">
        <f t="shared" ref="Q3:Q33" si="6">IF(O3=0,0,IF(O3&gt;0,E3,C3))</f>
        <v>0</v>
      </c>
      <c r="R3" t="str">
        <f t="shared" si="0"/>
        <v>- - -</v>
      </c>
    </row>
    <row r="4" spans="1:18">
      <c r="A4" s="90"/>
      <c r="B4" s="30">
        <v>3</v>
      </c>
      <c r="C4" s="30">
        <f>'16M+сетка'!C21</f>
        <v>0</v>
      </c>
      <c r="D4" s="30" t="s">
        <v>180</v>
      </c>
      <c r="E4" s="30" t="e">
        <f>'16M+сетка'!C24</f>
        <v>#N/A</v>
      </c>
      <c r="L4">
        <f t="shared" si="1"/>
        <v>0</v>
      </c>
      <c r="M4">
        <f t="shared" si="2"/>
        <v>0</v>
      </c>
      <c r="N4">
        <f t="shared" si="3"/>
        <v>0</v>
      </c>
      <c r="O4">
        <f t="shared" si="4"/>
        <v>0</v>
      </c>
      <c r="P4">
        <f t="shared" si="5"/>
        <v>0</v>
      </c>
      <c r="Q4">
        <f t="shared" si="6"/>
        <v>0</v>
      </c>
      <c r="R4" t="str">
        <f t="shared" si="0"/>
        <v>- - -</v>
      </c>
    </row>
    <row r="5" spans="1:18">
      <c r="A5" s="90"/>
      <c r="B5" s="30">
        <v>4</v>
      </c>
      <c r="C5" s="30" t="e">
        <f>'16M+сетка'!C29</f>
        <v>#N/A</v>
      </c>
      <c r="D5" s="30" t="s">
        <v>180</v>
      </c>
      <c r="E5" s="30">
        <f>'16M+сетка'!C32</f>
        <v>0</v>
      </c>
      <c r="L5">
        <f t="shared" si="1"/>
        <v>0</v>
      </c>
      <c r="M5">
        <f t="shared" si="2"/>
        <v>0</v>
      </c>
      <c r="N5">
        <f t="shared" si="3"/>
        <v>0</v>
      </c>
      <c r="O5">
        <f t="shared" si="4"/>
        <v>0</v>
      </c>
      <c r="P5">
        <f t="shared" si="5"/>
        <v>0</v>
      </c>
      <c r="Q5">
        <f t="shared" si="6"/>
        <v>0</v>
      </c>
      <c r="R5" t="str">
        <f t="shared" si="0"/>
        <v>- - -</v>
      </c>
    </row>
    <row r="6" spans="1:18">
      <c r="A6" s="90"/>
      <c r="B6" s="30">
        <v>5</v>
      </c>
      <c r="C6" s="30">
        <f>'16M+сетка'!C37</f>
        <v>0</v>
      </c>
      <c r="D6" s="30" t="s">
        <v>180</v>
      </c>
      <c r="E6" s="30" t="e">
        <f>'16M+сетка'!C40</f>
        <v>#N/A</v>
      </c>
      <c r="L6">
        <f t="shared" si="1"/>
        <v>0</v>
      </c>
      <c r="M6">
        <f t="shared" si="2"/>
        <v>0</v>
      </c>
      <c r="N6">
        <f t="shared" si="3"/>
        <v>0</v>
      </c>
      <c r="O6">
        <f t="shared" si="4"/>
        <v>0</v>
      </c>
      <c r="P6">
        <f t="shared" si="5"/>
        <v>0</v>
      </c>
      <c r="Q6">
        <f t="shared" si="6"/>
        <v>0</v>
      </c>
      <c r="R6" t="str">
        <f t="shared" si="0"/>
        <v>- - -</v>
      </c>
    </row>
    <row r="7" spans="1:18">
      <c r="A7" s="90"/>
      <c r="B7" s="30">
        <v>6</v>
      </c>
      <c r="C7" s="30">
        <f>'16M+сетка'!C45</f>
        <v>0</v>
      </c>
      <c r="D7" s="30" t="s">
        <v>180</v>
      </c>
      <c r="E7" s="30">
        <f>'16M+сетка'!C48</f>
        <v>0</v>
      </c>
      <c r="L7">
        <f t="shared" si="1"/>
        <v>0</v>
      </c>
      <c r="M7">
        <f t="shared" si="2"/>
        <v>0</v>
      </c>
      <c r="N7">
        <f t="shared" si="3"/>
        <v>0</v>
      </c>
      <c r="O7">
        <f t="shared" si="4"/>
        <v>0</v>
      </c>
      <c r="P7">
        <f t="shared" si="5"/>
        <v>0</v>
      </c>
      <c r="Q7">
        <f t="shared" si="6"/>
        <v>0</v>
      </c>
      <c r="R7" t="str">
        <f t="shared" si="0"/>
        <v>- - -</v>
      </c>
    </row>
    <row r="8" spans="1:18">
      <c r="A8" s="90"/>
      <c r="B8" s="30">
        <v>7</v>
      </c>
      <c r="C8" s="30">
        <f>'16M+сетка'!C53</f>
        <v>0</v>
      </c>
      <c r="D8" s="30" t="s">
        <v>180</v>
      </c>
      <c r="E8" s="30">
        <f>'16M+сетка'!C56</f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0</v>
      </c>
      <c r="P8">
        <f t="shared" si="5"/>
        <v>0</v>
      </c>
      <c r="Q8">
        <f t="shared" si="6"/>
        <v>0</v>
      </c>
      <c r="R8" t="str">
        <f t="shared" si="0"/>
        <v>- - -</v>
      </c>
    </row>
    <row r="9" spans="1:18">
      <c r="A9" s="90"/>
      <c r="B9" s="30">
        <v>8</v>
      </c>
      <c r="C9" s="30" t="e">
        <f>'16M+сетка'!C61</f>
        <v>#N/A</v>
      </c>
      <c r="D9" s="30" t="s">
        <v>180</v>
      </c>
      <c r="E9" s="30">
        <f>'16M+сетка'!C64</f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0</v>
      </c>
      <c r="P9">
        <f t="shared" si="5"/>
        <v>0</v>
      </c>
      <c r="Q9">
        <f t="shared" si="6"/>
        <v>0</v>
      </c>
      <c r="R9" t="str">
        <f t="shared" si="0"/>
        <v>- - -</v>
      </c>
    </row>
    <row r="10" spans="1:18">
      <c r="A10" s="90" t="s">
        <v>185</v>
      </c>
      <c r="B10" s="30">
        <v>1</v>
      </c>
      <c r="C10" s="30">
        <f>'16M+сетка'!W4</f>
        <v>0</v>
      </c>
      <c r="D10" s="30" t="s">
        <v>180</v>
      </c>
      <c r="E10" s="30">
        <f>'16M+сетка'!W7</f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0</v>
      </c>
      <c r="P10">
        <f t="shared" si="5"/>
        <v>0</v>
      </c>
      <c r="Q10">
        <f t="shared" si="6"/>
        <v>0</v>
      </c>
      <c r="R10" t="str">
        <f t="shared" si="0"/>
        <v>- - -</v>
      </c>
    </row>
    <row r="11" spans="1:18">
      <c r="A11" s="90"/>
      <c r="B11" s="30">
        <v>2</v>
      </c>
      <c r="C11" s="30">
        <f>'16M+сетка'!W8</f>
        <v>0</v>
      </c>
      <c r="D11" s="30" t="s">
        <v>180</v>
      </c>
      <c r="E11" s="30">
        <f>'16M+сетка'!W11</f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0</v>
      </c>
      <c r="R11" t="str">
        <f t="shared" si="0"/>
        <v>- - -</v>
      </c>
    </row>
    <row r="12" spans="1:18">
      <c r="A12" s="90"/>
      <c r="B12" s="30">
        <v>3</v>
      </c>
      <c r="C12" s="30">
        <f>'16M+сетка'!W12</f>
        <v>0</v>
      </c>
      <c r="D12" s="30" t="s">
        <v>180</v>
      </c>
      <c r="E12" s="30">
        <f>'16M+сетка'!W15</f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0</v>
      </c>
      <c r="R12" t="str">
        <f t="shared" si="0"/>
        <v>- - -</v>
      </c>
    </row>
    <row r="13" spans="1:18">
      <c r="A13" s="90"/>
      <c r="B13" s="30">
        <v>4</v>
      </c>
      <c r="C13" s="30">
        <f>'16M+сетка'!W16</f>
        <v>0</v>
      </c>
      <c r="D13" s="30" t="s">
        <v>180</v>
      </c>
      <c r="E13" s="30">
        <f>'16M+сетка'!W19</f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0</v>
      </c>
      <c r="P13">
        <f t="shared" si="5"/>
        <v>0</v>
      </c>
      <c r="Q13">
        <f t="shared" si="6"/>
        <v>0</v>
      </c>
      <c r="R13" t="str">
        <f t="shared" si="0"/>
        <v>- - -</v>
      </c>
    </row>
    <row r="14" spans="1:18">
      <c r="A14" s="90" t="s">
        <v>181</v>
      </c>
      <c r="B14" s="30">
        <v>1</v>
      </c>
      <c r="C14" s="30">
        <f>'16M+сетка'!H9</f>
        <v>0</v>
      </c>
      <c r="D14" s="30" t="s">
        <v>180</v>
      </c>
      <c r="E14" s="30">
        <f>'16M+сетка'!H12</f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0</v>
      </c>
      <c r="P14">
        <f t="shared" si="5"/>
        <v>0</v>
      </c>
      <c r="Q14">
        <f t="shared" si="6"/>
        <v>0</v>
      </c>
      <c r="R14" t="str">
        <f t="shared" si="0"/>
        <v>- - -</v>
      </c>
    </row>
    <row r="15" spans="1:18">
      <c r="A15" s="90"/>
      <c r="B15" s="30">
        <v>2</v>
      </c>
      <c r="C15" s="30">
        <f>'16M+сетка'!H25</f>
        <v>0</v>
      </c>
      <c r="D15" s="30" t="s">
        <v>180</v>
      </c>
      <c r="E15" s="30">
        <f>'16M+сетка'!H28</f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0</v>
      </c>
      <c r="P15">
        <f t="shared" si="5"/>
        <v>0</v>
      </c>
      <c r="Q15">
        <f t="shared" si="6"/>
        <v>0</v>
      </c>
      <c r="R15" t="str">
        <f t="shared" si="0"/>
        <v>- - -</v>
      </c>
    </row>
    <row r="16" spans="1:18">
      <c r="A16" s="90"/>
      <c r="B16" s="30">
        <v>3</v>
      </c>
      <c r="C16" s="30">
        <f>'16M+сетка'!H41</f>
        <v>0</v>
      </c>
      <c r="D16" s="30" t="s">
        <v>180</v>
      </c>
      <c r="E16" s="30">
        <f>'16M+сетка'!H44</f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0</v>
      </c>
      <c r="P16">
        <f t="shared" si="5"/>
        <v>0</v>
      </c>
      <c r="Q16">
        <f t="shared" si="6"/>
        <v>0</v>
      </c>
      <c r="R16" t="str">
        <f t="shared" si="0"/>
        <v>- - -</v>
      </c>
    </row>
    <row r="17" spans="1:18">
      <c r="A17" s="90"/>
      <c r="B17" s="30">
        <v>4</v>
      </c>
      <c r="C17" s="30">
        <f>'16M+сетка'!H57</f>
        <v>0</v>
      </c>
      <c r="D17" s="30" t="s">
        <v>180</v>
      </c>
      <c r="E17" s="30">
        <f>'16M+сетка'!H60</f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0</v>
      </c>
      <c r="P17">
        <f t="shared" si="5"/>
        <v>0</v>
      </c>
      <c r="Q17">
        <f t="shared" si="6"/>
        <v>0</v>
      </c>
      <c r="R17" t="str">
        <f t="shared" si="0"/>
        <v>- - -</v>
      </c>
    </row>
    <row r="18" spans="1:18">
      <c r="A18" s="90" t="s">
        <v>188</v>
      </c>
      <c r="B18" s="30">
        <v>1</v>
      </c>
      <c r="C18" s="30">
        <f>'16M+сетка'!AB6</f>
        <v>0</v>
      </c>
      <c r="D18" s="30" t="s">
        <v>180</v>
      </c>
      <c r="E18" s="30">
        <f>'16M+сетка'!AB9</f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0</v>
      </c>
      <c r="P18">
        <f t="shared" si="5"/>
        <v>0</v>
      </c>
      <c r="Q18">
        <f t="shared" si="6"/>
        <v>0</v>
      </c>
      <c r="R18" t="str">
        <f t="shared" si="0"/>
        <v>- - -</v>
      </c>
    </row>
    <row r="19" spans="1:18">
      <c r="A19" s="90"/>
      <c r="B19" s="30">
        <v>2</v>
      </c>
      <c r="C19" s="30">
        <f>'16M+сетка'!AB14</f>
        <v>0</v>
      </c>
      <c r="D19" s="30" t="s">
        <v>180</v>
      </c>
      <c r="E19" s="30">
        <f>'16M+сетка'!AB17</f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0</v>
      </c>
      <c r="P19">
        <f t="shared" si="5"/>
        <v>0</v>
      </c>
      <c r="Q19">
        <f t="shared" si="6"/>
        <v>0</v>
      </c>
      <c r="R19" t="str">
        <f t="shared" si="0"/>
        <v>- - -</v>
      </c>
    </row>
    <row r="20" spans="1:18">
      <c r="A20" s="90" t="s">
        <v>189</v>
      </c>
      <c r="B20" s="30">
        <v>1</v>
      </c>
      <c r="C20" s="30">
        <f>'16M+сетка'!W51</f>
        <v>0</v>
      </c>
      <c r="D20" s="30" t="s">
        <v>180</v>
      </c>
      <c r="E20" s="30">
        <f>'16M+сетка'!W54</f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0</v>
      </c>
      <c r="P20">
        <f t="shared" si="5"/>
        <v>0</v>
      </c>
      <c r="Q20">
        <f t="shared" si="6"/>
        <v>0</v>
      </c>
      <c r="R20" t="str">
        <f t="shared" si="0"/>
        <v>- - -</v>
      </c>
    </row>
    <row r="21" spans="1:18">
      <c r="A21" s="90"/>
      <c r="B21" s="30">
        <v>2</v>
      </c>
      <c r="C21" s="30">
        <f>'16M+сетка'!W55</f>
        <v>0</v>
      </c>
      <c r="D21" s="30" t="s">
        <v>180</v>
      </c>
      <c r="E21" s="30">
        <f>'16M+сетка'!W58</f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0</v>
      </c>
      <c r="P21">
        <f t="shared" si="5"/>
        <v>0</v>
      </c>
      <c r="Q21">
        <f t="shared" si="6"/>
        <v>0</v>
      </c>
      <c r="R21" t="str">
        <f t="shared" si="0"/>
        <v>- - -</v>
      </c>
    </row>
    <row r="22" spans="1:18">
      <c r="A22" s="90" t="s">
        <v>191</v>
      </c>
      <c r="B22" s="30">
        <v>1</v>
      </c>
      <c r="C22" s="30">
        <f>'16M+сетка'!AG10</f>
        <v>0</v>
      </c>
      <c r="D22" s="30" t="s">
        <v>180</v>
      </c>
      <c r="E22" s="30">
        <f>'16M+сетка'!AG13</f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0</v>
      </c>
      <c r="P22">
        <f t="shared" si="5"/>
        <v>0</v>
      </c>
      <c r="Q22">
        <f t="shared" si="6"/>
        <v>0</v>
      </c>
      <c r="R22" t="str">
        <f t="shared" si="0"/>
        <v>- - -</v>
      </c>
    </row>
    <row r="23" spans="1:18">
      <c r="A23" s="90"/>
      <c r="B23" s="30">
        <v>2</v>
      </c>
      <c r="C23" s="30">
        <f>'16M+сетка'!AG16</f>
        <v>0</v>
      </c>
      <c r="D23" s="30" t="s">
        <v>180</v>
      </c>
      <c r="E23" s="30">
        <f>'16M+сетка'!AG19</f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0</v>
      </c>
      <c r="P23">
        <f t="shared" si="5"/>
        <v>0</v>
      </c>
      <c r="Q23">
        <f t="shared" si="6"/>
        <v>0</v>
      </c>
      <c r="R23" t="str">
        <f t="shared" si="0"/>
        <v>- - -</v>
      </c>
    </row>
    <row r="24" spans="1:18">
      <c r="A24" s="90" t="s">
        <v>193</v>
      </c>
      <c r="B24" s="30">
        <v>1</v>
      </c>
      <c r="C24" s="30">
        <f>'16M+сетка'!AB53</f>
        <v>0</v>
      </c>
      <c r="D24" s="30" t="s">
        <v>180</v>
      </c>
      <c r="E24" s="30">
        <f>'16M+сетка'!AB56</f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0</v>
      </c>
      <c r="P24">
        <f t="shared" si="5"/>
        <v>0</v>
      </c>
      <c r="Q24">
        <f t="shared" si="6"/>
        <v>0</v>
      </c>
      <c r="R24" t="str">
        <f t="shared" si="0"/>
        <v>- - -</v>
      </c>
    </row>
    <row r="25" spans="1:18">
      <c r="A25" s="90"/>
      <c r="B25" s="30">
        <v>2</v>
      </c>
      <c r="C25" s="30">
        <f>'16M+сетка'!AB59</f>
        <v>0</v>
      </c>
      <c r="D25" s="30" t="s">
        <v>180</v>
      </c>
      <c r="E25" s="30">
        <f>'16M+сетка'!AB62</f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0</v>
      </c>
      <c r="P25">
        <f t="shared" si="5"/>
        <v>0</v>
      </c>
      <c r="Q25">
        <f t="shared" si="6"/>
        <v>0</v>
      </c>
      <c r="R25" t="str">
        <f t="shared" si="0"/>
        <v>- - -</v>
      </c>
    </row>
    <row r="26" spans="1:18">
      <c r="A26" s="90" t="s">
        <v>195</v>
      </c>
      <c r="B26" s="30">
        <v>1</v>
      </c>
      <c r="C26" s="30">
        <f>'16M+сетка'!M17</f>
        <v>0</v>
      </c>
      <c r="D26" s="30" t="s">
        <v>180</v>
      </c>
      <c r="E26" s="30">
        <f>'16M+сетка'!M20</f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0</v>
      </c>
      <c r="P26">
        <f t="shared" si="5"/>
        <v>0</v>
      </c>
      <c r="Q26">
        <f t="shared" si="6"/>
        <v>0</v>
      </c>
      <c r="R26" t="str">
        <f t="shared" si="0"/>
        <v>- - -</v>
      </c>
    </row>
    <row r="27" spans="1:18">
      <c r="A27" s="90"/>
      <c r="B27" s="30">
        <v>2</v>
      </c>
      <c r="C27" s="30">
        <f>'16M+сетка'!M49</f>
        <v>0</v>
      </c>
      <c r="D27" s="30" t="s">
        <v>180</v>
      </c>
      <c r="E27" s="30">
        <f>'16M+сетка'!M52</f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0</v>
      </c>
      <c r="P27">
        <f t="shared" si="5"/>
        <v>0</v>
      </c>
      <c r="Q27">
        <f t="shared" si="6"/>
        <v>0</v>
      </c>
      <c r="R27" t="str">
        <f t="shared" si="0"/>
        <v>- - -</v>
      </c>
    </row>
    <row r="28" spans="1:18">
      <c r="A28" s="90" t="s">
        <v>196</v>
      </c>
      <c r="B28" s="30">
        <v>1</v>
      </c>
      <c r="C28" s="30">
        <f>'16M+сетка'!W25</f>
        <v>0</v>
      </c>
      <c r="D28" s="30" t="s">
        <v>180</v>
      </c>
      <c r="E28" s="30">
        <f>'16M+сетка'!W28</f>
        <v>0</v>
      </c>
      <c r="L28">
        <f t="shared" si="1"/>
        <v>0</v>
      </c>
      <c r="M28">
        <f t="shared" si="2"/>
        <v>0</v>
      </c>
      <c r="N28">
        <f t="shared" si="3"/>
        <v>0</v>
      </c>
      <c r="O28">
        <f t="shared" si="4"/>
        <v>0</v>
      </c>
      <c r="P28">
        <f t="shared" si="5"/>
        <v>0</v>
      </c>
      <c r="Q28">
        <f t="shared" si="6"/>
        <v>0</v>
      </c>
      <c r="R28" t="str">
        <f t="shared" si="0"/>
        <v>- - -</v>
      </c>
    </row>
    <row r="29" spans="1:18">
      <c r="A29" s="90"/>
      <c r="B29" s="30">
        <v>2</v>
      </c>
      <c r="C29" s="30">
        <f>'16M+сетка'!W29</f>
        <v>0</v>
      </c>
      <c r="D29" s="30" t="s">
        <v>180</v>
      </c>
      <c r="E29" s="30">
        <f>'16M+сетка'!W32</f>
        <v>0</v>
      </c>
      <c r="L29">
        <f t="shared" si="1"/>
        <v>0</v>
      </c>
      <c r="M29">
        <f t="shared" si="2"/>
        <v>0</v>
      </c>
      <c r="N29">
        <f t="shared" si="3"/>
        <v>0</v>
      </c>
      <c r="O29">
        <f t="shared" si="4"/>
        <v>0</v>
      </c>
      <c r="P29">
        <f t="shared" si="5"/>
        <v>0</v>
      </c>
      <c r="Q29">
        <f t="shared" si="6"/>
        <v>0</v>
      </c>
      <c r="R29" t="str">
        <f t="shared" si="0"/>
        <v>- - -</v>
      </c>
    </row>
    <row r="30" spans="1:18">
      <c r="A30" s="90" t="s">
        <v>197</v>
      </c>
      <c r="B30" s="30">
        <v>1</v>
      </c>
      <c r="C30" s="30">
        <f>'16M+сетка'!R33</f>
        <v>0</v>
      </c>
      <c r="D30" s="30" t="s">
        <v>180</v>
      </c>
      <c r="E30" s="30">
        <f>'16M+сетка'!R36</f>
        <v>0</v>
      </c>
      <c r="L30">
        <f t="shared" si="1"/>
        <v>0</v>
      </c>
      <c r="M30">
        <f t="shared" si="2"/>
        <v>0</v>
      </c>
      <c r="N30">
        <f t="shared" si="3"/>
        <v>0</v>
      </c>
      <c r="O30">
        <f t="shared" si="4"/>
        <v>0</v>
      </c>
      <c r="P30">
        <f t="shared" si="5"/>
        <v>0</v>
      </c>
      <c r="Q30">
        <f t="shared" si="6"/>
        <v>0</v>
      </c>
      <c r="R30" t="str">
        <f t="shared" si="0"/>
        <v>- - -</v>
      </c>
    </row>
    <row r="31" spans="1:18">
      <c r="A31" s="90"/>
      <c r="B31" s="30">
        <v>2</v>
      </c>
      <c r="C31" s="30">
        <f>'16M+сетка'!R49</f>
        <v>0</v>
      </c>
      <c r="D31" s="30" t="s">
        <v>180</v>
      </c>
      <c r="E31" s="30">
        <f>'16M+сетка'!R52</f>
        <v>0</v>
      </c>
      <c r="L31">
        <f t="shared" si="1"/>
        <v>0</v>
      </c>
      <c r="M31">
        <f t="shared" si="2"/>
        <v>0</v>
      </c>
      <c r="N31">
        <f t="shared" si="3"/>
        <v>0</v>
      </c>
      <c r="O31">
        <f t="shared" si="4"/>
        <v>0</v>
      </c>
      <c r="P31">
        <f t="shared" si="5"/>
        <v>0</v>
      </c>
      <c r="Q31">
        <f t="shared" si="6"/>
        <v>0</v>
      </c>
      <c r="R31" t="str">
        <f>CONCATENATE(F31,"-",G31," ",H31,"-",I31," ",J31,"-",K31)</f>
        <v>- - -</v>
      </c>
    </row>
    <row r="32" spans="1:18">
      <c r="A32" s="90" t="s">
        <v>198</v>
      </c>
      <c r="B32" s="30">
        <v>1</v>
      </c>
      <c r="C32" s="30">
        <f>'16M+сетка'!AB27</f>
        <v>0</v>
      </c>
      <c r="D32" s="30" t="s">
        <v>180</v>
      </c>
      <c r="E32" s="30">
        <f>'16M+сетка'!AB30</f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4"/>
        <v>0</v>
      </c>
      <c r="P32">
        <f t="shared" si="5"/>
        <v>0</v>
      </c>
      <c r="Q32">
        <f t="shared" si="6"/>
        <v>0</v>
      </c>
      <c r="R32" t="str">
        <f>CONCATENATE(F32,"-",G32," ",H32,"-",I32," ",J32,"-",K32)</f>
        <v>- - -</v>
      </c>
    </row>
    <row r="33" spans="1:18">
      <c r="A33" s="90"/>
      <c r="B33" s="30">
        <v>2</v>
      </c>
      <c r="C33" s="30">
        <f>'16M+сетка'!AB34</f>
        <v>0</v>
      </c>
      <c r="D33" s="30" t="s">
        <v>180</v>
      </c>
      <c r="E33" s="30">
        <f>'16M+сетка'!AB37</f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0</v>
      </c>
      <c r="P33">
        <f t="shared" si="5"/>
        <v>0</v>
      </c>
      <c r="Q33">
        <f t="shared" si="6"/>
        <v>0</v>
      </c>
      <c r="R33" t="str">
        <f>CONCATENATE(F33,"-",G33," ",H33,"-",I33," ",J33,"-",K33)</f>
        <v>- - -</v>
      </c>
    </row>
  </sheetData>
  <autoFilter ref="A1:R33"/>
  <mergeCells count="11">
    <mergeCell ref="A24:A25"/>
    <mergeCell ref="A26:A27"/>
    <mergeCell ref="A28:A29"/>
    <mergeCell ref="A30:A31"/>
    <mergeCell ref="A32:A33"/>
    <mergeCell ref="A22:A23"/>
    <mergeCell ref="A2:A9"/>
    <mergeCell ref="A10:A13"/>
    <mergeCell ref="A14:A17"/>
    <mergeCell ref="A18:A19"/>
    <mergeCell ref="A20:A2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45"/>
  <sheetViews>
    <sheetView topLeftCell="A11" zoomScale="80" zoomScaleNormal="80" workbookViewId="0">
      <selection activeCell="U43" sqref="U43"/>
    </sheetView>
  </sheetViews>
  <sheetFormatPr defaultRowHeight="15"/>
  <cols>
    <col min="1" max="1" width="3.140625" bestFit="1" customWidth="1"/>
    <col min="2" max="2" width="22" customWidth="1"/>
    <col min="3" max="3" width="18.140625" customWidth="1"/>
    <col min="4" max="6" width="17.42578125" bestFit="1" customWidth="1"/>
    <col min="7" max="7" width="15.7109375" customWidth="1"/>
    <col min="9" max="16" width="2" customWidth="1"/>
    <col min="17" max="17" width="21" bestFit="1" customWidth="1"/>
    <col min="18" max="18" width="2" bestFit="1" customWidth="1"/>
    <col min="19" max="19" width="21" bestFit="1" customWidth="1"/>
    <col min="20" max="25" width="5.42578125" customWidth="1"/>
    <col min="26" max="29" width="7.7109375" hidden="1" customWidth="1"/>
    <col min="30" max="30" width="13.42578125" hidden="1" customWidth="1"/>
    <col min="31" max="31" width="10.7109375" hidden="1" customWidth="1"/>
    <col min="32" max="32" width="12" hidden="1" customWidth="1"/>
  </cols>
  <sheetData>
    <row r="1" spans="1:32" ht="15.75" thickBot="1">
      <c r="A1" s="69" t="s">
        <v>175</v>
      </c>
      <c r="B1" s="69" t="s">
        <v>176</v>
      </c>
      <c r="C1" s="69">
        <v>1</v>
      </c>
      <c r="D1" s="69">
        <v>2</v>
      </c>
      <c r="E1" s="69">
        <v>3</v>
      </c>
      <c r="F1" s="69">
        <v>4</v>
      </c>
      <c r="G1" s="69" t="s">
        <v>218</v>
      </c>
      <c r="H1" s="69" t="s">
        <v>219</v>
      </c>
      <c r="O1" s="48"/>
      <c r="P1" s="48"/>
      <c r="Q1" s="30"/>
      <c r="R1" s="30"/>
      <c r="S1" s="30"/>
      <c r="T1" s="41">
        <v>1</v>
      </c>
      <c r="U1" s="41" t="s">
        <v>200</v>
      </c>
      <c r="V1" s="42">
        <v>2</v>
      </c>
      <c r="W1" s="42" t="s">
        <v>200</v>
      </c>
      <c r="X1" s="43">
        <v>3</v>
      </c>
      <c r="Y1" s="43" t="s">
        <v>200</v>
      </c>
      <c r="AD1" t="s">
        <v>199</v>
      </c>
      <c r="AE1" t="s">
        <v>201</v>
      </c>
      <c r="AF1" t="s">
        <v>202</v>
      </c>
    </row>
    <row r="2" spans="1:32">
      <c r="A2" s="97">
        <v>1</v>
      </c>
      <c r="B2" s="98"/>
      <c r="C2" s="51"/>
      <c r="D2" s="67" t="str">
        <f>AF6</f>
        <v>- - -</v>
      </c>
      <c r="E2" s="67" t="str">
        <f>AF4</f>
        <v>- - -</v>
      </c>
      <c r="F2" s="45" t="str">
        <f>AF2</f>
        <v>- - -</v>
      </c>
      <c r="G2" s="99">
        <f>SUM(C3:F3)</f>
        <v>3</v>
      </c>
      <c r="H2" s="97">
        <f>4-G2</f>
        <v>1</v>
      </c>
      <c r="O2" s="48"/>
      <c r="P2" s="48">
        <v>2</v>
      </c>
      <c r="Q2" s="53">
        <f>B2</f>
        <v>0</v>
      </c>
      <c r="R2" s="54" t="s">
        <v>180</v>
      </c>
      <c r="S2" s="54">
        <f>B8</f>
        <v>0</v>
      </c>
      <c r="T2" s="55"/>
      <c r="U2" s="55"/>
      <c r="V2" s="56"/>
      <c r="W2" s="56"/>
      <c r="X2" s="57"/>
      <c r="Y2" s="72"/>
      <c r="Z2" s="14">
        <f t="shared" ref="Z2:Z7" si="0">IF(T2-U2=0,0,IF(T2-U2&gt;0,1,-1))</f>
        <v>0</v>
      </c>
      <c r="AA2" s="14">
        <f t="shared" ref="AA2:AA7" si="1">IF(V2-W2=0,0,IF(V2-W2&gt;0,1,-1))</f>
        <v>0</v>
      </c>
      <c r="AB2" s="14">
        <f t="shared" ref="AB2:AB7" si="2">IF(X2-Y2=0,0,IF(X2-Y2&gt;0,1,-1))</f>
        <v>0</v>
      </c>
      <c r="AC2" s="14">
        <f t="shared" ref="AC2:AC7" si="3">SUM(Z2:AB2)</f>
        <v>0</v>
      </c>
      <c r="AD2" s="14">
        <f t="shared" ref="AD2:AD7" si="4">IF(AC2=0,0,IF(AC2&gt;0,Q2,S2))</f>
        <v>0</v>
      </c>
      <c r="AE2" s="14">
        <f t="shared" ref="AE2:AE7" si="5">IF(AC2=0,0,IF(AC2&gt;0,S2,Q2))</f>
        <v>0</v>
      </c>
      <c r="AF2" s="2" t="str">
        <f t="shared" ref="AF2:AF7" si="6">CONCATENATE(T2,"-",U2," ",V2,"-",W2," ",X2,"-",Y2)</f>
        <v>- - -</v>
      </c>
    </row>
    <row r="3" spans="1:32" ht="15.75" thickBot="1">
      <c r="A3" s="97"/>
      <c r="B3" s="98"/>
      <c r="C3" s="52"/>
      <c r="D3" s="68">
        <f>IF(B2=AD6,1,0)</f>
        <v>1</v>
      </c>
      <c r="E3" s="68">
        <f>IF(B2=AD4,1,0)</f>
        <v>1</v>
      </c>
      <c r="F3" s="68">
        <f>IF(B2=AD2,1,0)</f>
        <v>1</v>
      </c>
      <c r="G3" s="97"/>
      <c r="H3" s="97"/>
      <c r="O3" s="48"/>
      <c r="P3" s="48">
        <v>1</v>
      </c>
      <c r="Q3" s="62">
        <f>B4</f>
        <v>0</v>
      </c>
      <c r="R3" s="63" t="s">
        <v>180</v>
      </c>
      <c r="S3" s="63">
        <f>B6</f>
        <v>0</v>
      </c>
      <c r="T3" s="64"/>
      <c r="U3" s="64"/>
      <c r="V3" s="65"/>
      <c r="W3" s="65"/>
      <c r="X3" s="66"/>
      <c r="Y3" s="73"/>
      <c r="Z3" s="16">
        <f t="shared" si="0"/>
        <v>0</v>
      </c>
      <c r="AA3" s="16">
        <f t="shared" si="1"/>
        <v>0</v>
      </c>
      <c r="AB3" s="16">
        <f t="shared" si="2"/>
        <v>0</v>
      </c>
      <c r="AC3" s="16">
        <f t="shared" si="3"/>
        <v>0</v>
      </c>
      <c r="AD3" s="16">
        <f t="shared" si="4"/>
        <v>0</v>
      </c>
      <c r="AE3" s="16">
        <f t="shared" si="5"/>
        <v>0</v>
      </c>
      <c r="AF3" s="6" t="str">
        <f t="shared" si="6"/>
        <v>- - -</v>
      </c>
    </row>
    <row r="4" spans="1:32">
      <c r="A4" s="97">
        <v>2</v>
      </c>
      <c r="B4" s="98"/>
      <c r="C4" s="67"/>
      <c r="D4" s="51"/>
      <c r="E4" s="67" t="str">
        <f>AF3</f>
        <v>- - -</v>
      </c>
      <c r="F4" s="45" t="str">
        <f>AF5</f>
        <v>- - -</v>
      </c>
      <c r="G4" s="99">
        <f>SUM(C5:F5)</f>
        <v>2</v>
      </c>
      <c r="H4" s="97">
        <f t="shared" ref="H4" si="7">4-G4</f>
        <v>2</v>
      </c>
      <c r="O4" s="48"/>
      <c r="P4" s="48">
        <v>2</v>
      </c>
      <c r="Q4" s="53">
        <f>B2</f>
        <v>0</v>
      </c>
      <c r="R4" s="54" t="s">
        <v>180</v>
      </c>
      <c r="S4" s="54">
        <f>B6</f>
        <v>0</v>
      </c>
      <c r="T4" s="55"/>
      <c r="U4" s="55"/>
      <c r="V4" s="56"/>
      <c r="W4" s="56"/>
      <c r="X4" s="57"/>
      <c r="Y4" s="72"/>
      <c r="Z4" s="14">
        <f t="shared" si="0"/>
        <v>0</v>
      </c>
      <c r="AA4" s="14">
        <f t="shared" si="1"/>
        <v>0</v>
      </c>
      <c r="AB4" s="14">
        <f t="shared" si="2"/>
        <v>0</v>
      </c>
      <c r="AC4" s="14">
        <f t="shared" si="3"/>
        <v>0</v>
      </c>
      <c r="AD4" s="14">
        <f t="shared" si="4"/>
        <v>0</v>
      </c>
      <c r="AE4" s="14">
        <f t="shared" si="5"/>
        <v>0</v>
      </c>
      <c r="AF4" s="2" t="str">
        <f t="shared" si="6"/>
        <v>- - -</v>
      </c>
    </row>
    <row r="5" spans="1:32" ht="15.75" thickBot="1">
      <c r="A5" s="97"/>
      <c r="B5" s="98"/>
      <c r="C5" s="68">
        <f>IF(D3=1,0,1)</f>
        <v>0</v>
      </c>
      <c r="D5" s="52"/>
      <c r="E5" s="68">
        <f>IF(B4=AD3,1,0)</f>
        <v>1</v>
      </c>
      <c r="F5" s="68">
        <f>IF(B4=AD5,1,0)</f>
        <v>1</v>
      </c>
      <c r="G5" s="97"/>
      <c r="H5" s="97"/>
      <c r="O5" s="48"/>
      <c r="P5" s="48">
        <v>1</v>
      </c>
      <c r="Q5" s="62">
        <f>B8</f>
        <v>0</v>
      </c>
      <c r="R5" s="63" t="s">
        <v>180</v>
      </c>
      <c r="S5" s="63">
        <f>B4</f>
        <v>0</v>
      </c>
      <c r="T5" s="64"/>
      <c r="U5" s="64"/>
      <c r="V5" s="65"/>
      <c r="W5" s="65"/>
      <c r="X5" s="66"/>
      <c r="Y5" s="73"/>
      <c r="Z5" s="16">
        <f t="shared" si="0"/>
        <v>0</v>
      </c>
      <c r="AA5" s="16">
        <f t="shared" si="1"/>
        <v>0</v>
      </c>
      <c r="AB5" s="16">
        <f t="shared" si="2"/>
        <v>0</v>
      </c>
      <c r="AC5" s="16">
        <f t="shared" si="3"/>
        <v>0</v>
      </c>
      <c r="AD5" s="16">
        <f t="shared" si="4"/>
        <v>0</v>
      </c>
      <c r="AE5" s="16">
        <f t="shared" si="5"/>
        <v>0</v>
      </c>
      <c r="AF5" s="6" t="str">
        <f t="shared" si="6"/>
        <v>- - -</v>
      </c>
    </row>
    <row r="6" spans="1:32">
      <c r="A6" s="97">
        <v>3</v>
      </c>
      <c r="B6" s="98"/>
      <c r="C6" s="67"/>
      <c r="D6" s="45"/>
      <c r="E6" s="51"/>
      <c r="F6" s="45" t="str">
        <f>AF7</f>
        <v>- - -</v>
      </c>
      <c r="G6" s="99">
        <f>SUM(C7:F7)</f>
        <v>1</v>
      </c>
      <c r="H6" s="97">
        <f t="shared" ref="H6" si="8">4-G6</f>
        <v>3</v>
      </c>
      <c r="O6" s="48"/>
      <c r="P6" s="48">
        <v>4</v>
      </c>
      <c r="Q6" s="53">
        <f>B2</f>
        <v>0</v>
      </c>
      <c r="R6" s="54" t="s">
        <v>180</v>
      </c>
      <c r="S6" s="54">
        <f>B4</f>
        <v>0</v>
      </c>
      <c r="T6" s="55"/>
      <c r="U6" s="55"/>
      <c r="V6" s="56"/>
      <c r="W6" s="56"/>
      <c r="X6" s="57"/>
      <c r="Y6" s="72"/>
      <c r="Z6" s="14">
        <f t="shared" si="0"/>
        <v>0</v>
      </c>
      <c r="AA6" s="14">
        <f t="shared" si="1"/>
        <v>0</v>
      </c>
      <c r="AB6" s="14">
        <f t="shared" si="2"/>
        <v>0</v>
      </c>
      <c r="AC6" s="14">
        <f t="shared" si="3"/>
        <v>0</v>
      </c>
      <c r="AD6" s="14">
        <f t="shared" si="4"/>
        <v>0</v>
      </c>
      <c r="AE6" s="14">
        <f t="shared" si="5"/>
        <v>0</v>
      </c>
      <c r="AF6" s="2" t="str">
        <f t="shared" si="6"/>
        <v>- - -</v>
      </c>
    </row>
    <row r="7" spans="1:32" ht="15.75" thickBot="1">
      <c r="A7" s="97"/>
      <c r="B7" s="98"/>
      <c r="C7" s="68">
        <f>IF(E3=1,0,1)</f>
        <v>0</v>
      </c>
      <c r="D7" s="68">
        <f>IF(E5=1,0,1)</f>
        <v>0</v>
      </c>
      <c r="E7" s="52"/>
      <c r="F7" s="68">
        <f>IF(B6=AD7,1,0)</f>
        <v>1</v>
      </c>
      <c r="G7" s="97"/>
      <c r="H7" s="97"/>
      <c r="O7" s="48"/>
      <c r="P7" s="48">
        <v>4</v>
      </c>
      <c r="Q7" s="62">
        <f>B6</f>
        <v>0</v>
      </c>
      <c r="R7" s="63" t="s">
        <v>180</v>
      </c>
      <c r="S7" s="63">
        <f>B8</f>
        <v>0</v>
      </c>
      <c r="T7" s="64"/>
      <c r="U7" s="64"/>
      <c r="V7" s="65"/>
      <c r="W7" s="65"/>
      <c r="X7" s="66"/>
      <c r="Y7" s="73"/>
      <c r="Z7" s="16">
        <f t="shared" si="0"/>
        <v>0</v>
      </c>
      <c r="AA7" s="16">
        <f t="shared" si="1"/>
        <v>0</v>
      </c>
      <c r="AB7" s="16">
        <f t="shared" si="2"/>
        <v>0</v>
      </c>
      <c r="AC7" s="16">
        <f t="shared" si="3"/>
        <v>0</v>
      </c>
      <c r="AD7" s="16">
        <f t="shared" si="4"/>
        <v>0</v>
      </c>
      <c r="AE7" s="16">
        <f t="shared" si="5"/>
        <v>0</v>
      </c>
      <c r="AF7" s="6" t="str">
        <f t="shared" si="6"/>
        <v>- - -</v>
      </c>
    </row>
    <row r="8" spans="1:32">
      <c r="A8" s="97">
        <v>4</v>
      </c>
      <c r="B8" s="98"/>
      <c r="C8" s="67"/>
      <c r="D8" s="67"/>
      <c r="E8" s="67"/>
      <c r="F8" s="51"/>
      <c r="G8" s="99">
        <f>SUM(C9:F9)</f>
        <v>0</v>
      </c>
      <c r="H8" s="97">
        <f t="shared" ref="H8" si="9">4-G8</f>
        <v>4</v>
      </c>
      <c r="O8" s="48"/>
      <c r="P8" s="48"/>
    </row>
    <row r="9" spans="1:32">
      <c r="A9" s="97"/>
      <c r="B9" s="98"/>
      <c r="C9" s="68">
        <f>IF(F3=1,0,1)</f>
        <v>0</v>
      </c>
      <c r="D9" s="68">
        <f>IF(F5=1,0,1)</f>
        <v>0</v>
      </c>
      <c r="E9" s="68">
        <f>IF(F7=1,0,1)</f>
        <v>0</v>
      </c>
      <c r="F9" s="52"/>
      <c r="G9" s="97"/>
      <c r="H9" s="97"/>
      <c r="O9" s="48"/>
      <c r="P9" s="48"/>
    </row>
    <row r="10" spans="1:32">
      <c r="O10" s="48"/>
      <c r="P10" s="48"/>
    </row>
    <row r="12" spans="1:32" ht="15.75" thickBot="1">
      <c r="A12" s="69" t="s">
        <v>175</v>
      </c>
      <c r="B12" s="69" t="s">
        <v>176</v>
      </c>
      <c r="C12" s="69">
        <v>1</v>
      </c>
      <c r="D12" s="69">
        <v>2</v>
      </c>
      <c r="E12" s="69">
        <v>3</v>
      </c>
      <c r="F12" s="69">
        <v>4</v>
      </c>
      <c r="G12" s="69">
        <v>5</v>
      </c>
      <c r="H12" s="69" t="s">
        <v>218</v>
      </c>
      <c r="I12" s="69" t="s">
        <v>219</v>
      </c>
      <c r="J12" s="50"/>
      <c r="K12" s="50"/>
      <c r="L12" s="50"/>
      <c r="M12" s="50"/>
      <c r="O12" s="48"/>
      <c r="P12" s="48"/>
      <c r="Q12" s="30"/>
      <c r="R12" s="30"/>
      <c r="S12" s="30"/>
      <c r="T12" s="41">
        <v>1</v>
      </c>
      <c r="U12" s="41" t="s">
        <v>200</v>
      </c>
      <c r="V12" s="42">
        <v>2</v>
      </c>
      <c r="W12" s="42" t="s">
        <v>200</v>
      </c>
      <c r="X12" s="43">
        <v>3</v>
      </c>
      <c r="Y12" s="43" t="s">
        <v>200</v>
      </c>
      <c r="AD12" t="s">
        <v>199</v>
      </c>
      <c r="AE12" t="s">
        <v>201</v>
      </c>
      <c r="AF12" t="s">
        <v>202</v>
      </c>
    </row>
    <row r="13" spans="1:32">
      <c r="A13" s="97">
        <v>1</v>
      </c>
      <c r="B13" s="98"/>
      <c r="C13" s="51"/>
      <c r="D13" s="67" t="str">
        <f>AF21</f>
        <v>- - -</v>
      </c>
      <c r="E13" s="67" t="str">
        <f>AF19</f>
        <v>- - -</v>
      </c>
      <c r="F13" s="45" t="str">
        <f>AF17</f>
        <v>- - -</v>
      </c>
      <c r="G13" s="45" t="str">
        <f>AF15</f>
        <v>- - -</v>
      </c>
      <c r="H13" s="99">
        <f>SUM(C14:G14)</f>
        <v>4</v>
      </c>
      <c r="I13" s="100">
        <f>5-H13</f>
        <v>1</v>
      </c>
      <c r="J13" s="50"/>
      <c r="K13" s="50"/>
      <c r="L13" s="50"/>
      <c r="M13" s="50"/>
      <c r="O13" s="48"/>
      <c r="P13" s="48">
        <v>3</v>
      </c>
      <c r="Q13" s="53">
        <f>B15</f>
        <v>0</v>
      </c>
      <c r="R13" s="54" t="s">
        <v>180</v>
      </c>
      <c r="S13" s="54">
        <f>B21</f>
        <v>0</v>
      </c>
      <c r="T13" s="55"/>
      <c r="U13" s="55"/>
      <c r="V13" s="56"/>
      <c r="W13" s="56"/>
      <c r="X13" s="57"/>
      <c r="Y13" s="72"/>
      <c r="Z13" s="14">
        <f t="shared" ref="Z13:Z22" si="10">IF(T13-U13=0,0,IF(T13-U13&gt;0,1,-1))</f>
        <v>0</v>
      </c>
      <c r="AA13" s="14">
        <f t="shared" ref="AA13:AA22" si="11">IF(V13-W13=0,0,IF(V13-W13&gt;0,1,-1))</f>
        <v>0</v>
      </c>
      <c r="AB13" s="14">
        <f t="shared" ref="AB13:AB22" si="12">IF(X13-Y13=0,0,IF(X13-Y13&gt;0,1,-1))</f>
        <v>0</v>
      </c>
      <c r="AC13" s="14">
        <f t="shared" ref="AC13:AC22" si="13">SUM(Z13:AB13)</f>
        <v>0</v>
      </c>
      <c r="AD13" s="14">
        <f t="shared" ref="AD13:AD22" si="14">IF(AC13=0,0,IF(AC13&gt;0,Q13,S13))</f>
        <v>0</v>
      </c>
      <c r="AE13" s="14">
        <f t="shared" ref="AE13:AE22" si="15">IF(AC13=0,0,IF(AC13&gt;0,S13,Q13))</f>
        <v>0</v>
      </c>
      <c r="AF13" s="2" t="str">
        <f t="shared" ref="AF13:AF22" si="16">CONCATENATE(T13,"-",U13," ",V13,"-",W13," ",X13,"-",Y13)</f>
        <v>- - -</v>
      </c>
    </row>
    <row r="14" spans="1:32" ht="15.75" thickBot="1">
      <c r="A14" s="97"/>
      <c r="B14" s="98"/>
      <c r="C14" s="52"/>
      <c r="D14" s="68">
        <f>IF(B13=AD21,1,0)</f>
        <v>1</v>
      </c>
      <c r="E14" s="68">
        <f>IF(B13=AD19,1,0)</f>
        <v>1</v>
      </c>
      <c r="F14" s="68">
        <f>IF(B13=AD17,1,0)</f>
        <v>1</v>
      </c>
      <c r="G14" s="68">
        <f>IF(B13=AD15,1,0)</f>
        <v>1</v>
      </c>
      <c r="H14" s="97"/>
      <c r="I14" s="99"/>
      <c r="J14" s="50"/>
      <c r="K14" s="50"/>
      <c r="L14" s="50"/>
      <c r="M14" s="50"/>
      <c r="O14" s="48"/>
      <c r="P14" s="48">
        <v>4</v>
      </c>
      <c r="Q14" s="62">
        <f>B17</f>
        <v>0</v>
      </c>
      <c r="R14" s="63" t="s">
        <v>180</v>
      </c>
      <c r="S14" s="63">
        <f>B19</f>
        <v>0</v>
      </c>
      <c r="T14" s="64"/>
      <c r="U14" s="64"/>
      <c r="V14" s="65"/>
      <c r="W14" s="65"/>
      <c r="X14" s="66"/>
      <c r="Y14" s="73"/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  <c r="AE14" s="16">
        <f t="shared" si="15"/>
        <v>0</v>
      </c>
      <c r="AF14" s="6" t="str">
        <f t="shared" si="16"/>
        <v>- - -</v>
      </c>
    </row>
    <row r="15" spans="1:32">
      <c r="A15" s="97">
        <v>2</v>
      </c>
      <c r="B15" s="98"/>
      <c r="C15" s="67"/>
      <c r="D15" s="51"/>
      <c r="E15" s="67" t="str">
        <f>AF16</f>
        <v>- - -</v>
      </c>
      <c r="F15" s="45" t="str">
        <f>AF20</f>
        <v>- - -</v>
      </c>
      <c r="G15" s="45" t="str">
        <f>AF13</f>
        <v>- - -</v>
      </c>
      <c r="H15" s="99">
        <f>SUM(C16:G16)</f>
        <v>3</v>
      </c>
      <c r="I15" s="100">
        <f>5-H15</f>
        <v>2</v>
      </c>
      <c r="J15" s="50"/>
      <c r="K15" s="50"/>
      <c r="L15" s="50"/>
      <c r="M15" s="50"/>
      <c r="O15" s="48"/>
      <c r="P15" s="48">
        <v>3</v>
      </c>
      <c r="Q15" s="53">
        <f>B13</f>
        <v>0</v>
      </c>
      <c r="R15" s="54" t="s">
        <v>180</v>
      </c>
      <c r="S15" s="54">
        <f>B21</f>
        <v>0</v>
      </c>
      <c r="T15" s="55"/>
      <c r="U15" s="55"/>
      <c r="V15" s="56"/>
      <c r="W15" s="56"/>
      <c r="X15" s="57"/>
      <c r="Y15" s="72"/>
      <c r="Z15" s="14">
        <f t="shared" si="10"/>
        <v>0</v>
      </c>
      <c r="AA15" s="14">
        <f t="shared" si="11"/>
        <v>0</v>
      </c>
      <c r="AB15" s="14">
        <f t="shared" si="12"/>
        <v>0</v>
      </c>
      <c r="AC15" s="14">
        <f t="shared" si="13"/>
        <v>0</v>
      </c>
      <c r="AD15" s="14">
        <f t="shared" si="14"/>
        <v>0</v>
      </c>
      <c r="AE15" s="14">
        <f t="shared" si="15"/>
        <v>0</v>
      </c>
      <c r="AF15" s="2" t="str">
        <f t="shared" si="16"/>
        <v>- - -</v>
      </c>
    </row>
    <row r="16" spans="1:32" ht="15.75" thickBot="1">
      <c r="A16" s="97"/>
      <c r="B16" s="98"/>
      <c r="C16" s="68">
        <f>IF(D14=1,0,1)</f>
        <v>0</v>
      </c>
      <c r="D16" s="52"/>
      <c r="E16" s="68">
        <f>IF(B15=AD16,1,0)</f>
        <v>1</v>
      </c>
      <c r="F16" s="68">
        <f>IF(B15=AD20,1,0)</f>
        <v>1</v>
      </c>
      <c r="G16" s="68">
        <f>IF(B15=AD13,1,0)</f>
        <v>1</v>
      </c>
      <c r="H16" s="97"/>
      <c r="I16" s="99"/>
      <c r="J16" s="50"/>
      <c r="K16" s="50"/>
      <c r="L16" s="50"/>
      <c r="M16" s="50"/>
      <c r="O16" s="48"/>
      <c r="P16" s="48">
        <v>4</v>
      </c>
      <c r="Q16" s="62">
        <f>B15</f>
        <v>0</v>
      </c>
      <c r="R16" s="63" t="s">
        <v>180</v>
      </c>
      <c r="S16" s="63">
        <f>B17</f>
        <v>0</v>
      </c>
      <c r="T16" s="64"/>
      <c r="U16" s="64"/>
      <c r="V16" s="65"/>
      <c r="W16" s="65"/>
      <c r="X16" s="66"/>
      <c r="Y16" s="73"/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  <c r="AE16" s="16">
        <f t="shared" si="15"/>
        <v>0</v>
      </c>
      <c r="AF16" s="6" t="str">
        <f t="shared" si="16"/>
        <v>- - -</v>
      </c>
    </row>
    <row r="17" spans="1:32">
      <c r="A17" s="97">
        <v>3</v>
      </c>
      <c r="B17" s="98"/>
      <c r="C17" s="67"/>
      <c r="D17" s="45"/>
      <c r="E17" s="51"/>
      <c r="F17" s="45" t="str">
        <f>AF14</f>
        <v>- - -</v>
      </c>
      <c r="G17" s="45" t="str">
        <f>AF18</f>
        <v>- - -</v>
      </c>
      <c r="H17" s="99">
        <f>SUM(C18:G18)</f>
        <v>2</v>
      </c>
      <c r="I17" s="100">
        <f>5-H17</f>
        <v>3</v>
      </c>
      <c r="J17" s="50"/>
      <c r="K17" s="50"/>
      <c r="L17" s="50"/>
      <c r="M17" s="50"/>
      <c r="O17" s="48"/>
      <c r="P17" s="48">
        <v>4</v>
      </c>
      <c r="Q17" s="53">
        <f>B13</f>
        <v>0</v>
      </c>
      <c r="R17" s="54" t="s">
        <v>180</v>
      </c>
      <c r="S17" s="54">
        <f>B19</f>
        <v>0</v>
      </c>
      <c r="T17" s="55"/>
      <c r="U17" s="55"/>
      <c r="V17" s="56"/>
      <c r="W17" s="56"/>
      <c r="X17" s="57"/>
      <c r="Y17" s="72"/>
      <c r="Z17" s="14">
        <f t="shared" si="10"/>
        <v>0</v>
      </c>
      <c r="AA17" s="14">
        <f t="shared" si="11"/>
        <v>0</v>
      </c>
      <c r="AB17" s="14">
        <f t="shared" si="12"/>
        <v>0</v>
      </c>
      <c r="AC17" s="14">
        <f t="shared" si="13"/>
        <v>0</v>
      </c>
      <c r="AD17" s="14">
        <f t="shared" si="14"/>
        <v>0</v>
      </c>
      <c r="AE17" s="14">
        <f t="shared" si="15"/>
        <v>0</v>
      </c>
      <c r="AF17" s="2" t="str">
        <f t="shared" si="16"/>
        <v>- - -</v>
      </c>
    </row>
    <row r="18" spans="1:32" ht="15.75" thickBot="1">
      <c r="A18" s="97"/>
      <c r="B18" s="98"/>
      <c r="C18" s="68">
        <f>IF(E14=1,0,1)</f>
        <v>0</v>
      </c>
      <c r="D18" s="68">
        <f>IF(E16=1,0,1)</f>
        <v>0</v>
      </c>
      <c r="E18" s="52"/>
      <c r="F18" s="68">
        <f>IF(B17=AD14,1,0)</f>
        <v>1</v>
      </c>
      <c r="G18" s="68">
        <f>IF(B17=AD18,1,0)</f>
        <v>1</v>
      </c>
      <c r="H18" s="97"/>
      <c r="I18" s="99"/>
      <c r="J18" s="50"/>
      <c r="K18" s="50"/>
      <c r="L18" s="50"/>
      <c r="M18" s="50"/>
      <c r="O18" s="48"/>
      <c r="P18" s="48">
        <v>1</v>
      </c>
      <c r="Q18" s="62">
        <f>B21</f>
        <v>0</v>
      </c>
      <c r="R18" s="63" t="s">
        <v>180</v>
      </c>
      <c r="S18" s="63">
        <f>B17</f>
        <v>0</v>
      </c>
      <c r="T18" s="64"/>
      <c r="U18" s="64"/>
      <c r="V18" s="65"/>
      <c r="W18" s="65"/>
      <c r="X18" s="66"/>
      <c r="Y18" s="73"/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  <c r="AE18" s="16">
        <f t="shared" si="15"/>
        <v>0</v>
      </c>
      <c r="AF18" s="6" t="str">
        <f t="shared" si="16"/>
        <v>- - -</v>
      </c>
    </row>
    <row r="19" spans="1:32">
      <c r="A19" s="97">
        <v>4</v>
      </c>
      <c r="B19" s="98"/>
      <c r="C19" s="67"/>
      <c r="D19" s="67"/>
      <c r="E19" s="67"/>
      <c r="F19" s="51"/>
      <c r="G19" s="45" t="str">
        <f>AF22</f>
        <v>- - -</v>
      </c>
      <c r="H19" s="99">
        <f>SUM(C20:G20)</f>
        <v>1</v>
      </c>
      <c r="I19" s="100">
        <f>5-H19</f>
        <v>4</v>
      </c>
      <c r="J19" s="50"/>
      <c r="K19" s="50"/>
      <c r="L19" s="50"/>
      <c r="M19" s="50"/>
      <c r="O19" s="48"/>
      <c r="P19" s="48">
        <v>2</v>
      </c>
      <c r="Q19" s="53">
        <f>B13</f>
        <v>0</v>
      </c>
      <c r="R19" s="54" t="s">
        <v>180</v>
      </c>
      <c r="S19" s="54">
        <f>B17</f>
        <v>0</v>
      </c>
      <c r="T19" s="55"/>
      <c r="U19" s="55"/>
      <c r="V19" s="56"/>
      <c r="W19" s="56"/>
      <c r="X19" s="57"/>
      <c r="Y19" s="72"/>
      <c r="Z19" s="14">
        <f t="shared" si="10"/>
        <v>0</v>
      </c>
      <c r="AA19" s="14">
        <f t="shared" si="11"/>
        <v>0</v>
      </c>
      <c r="AB19" s="14">
        <f t="shared" si="12"/>
        <v>0</v>
      </c>
      <c r="AC19" s="14">
        <f t="shared" si="13"/>
        <v>0</v>
      </c>
      <c r="AD19" s="14">
        <f t="shared" si="14"/>
        <v>0</v>
      </c>
      <c r="AE19" s="14">
        <f t="shared" si="15"/>
        <v>0</v>
      </c>
      <c r="AF19" s="2" t="str">
        <f t="shared" si="16"/>
        <v>- - -</v>
      </c>
    </row>
    <row r="20" spans="1:32" ht="15.75" thickBot="1">
      <c r="A20" s="97"/>
      <c r="B20" s="98"/>
      <c r="C20" s="68">
        <f>IF(F14=1,0,1)</f>
        <v>0</v>
      </c>
      <c r="D20" s="68">
        <f>IF(F16=1,0,1)</f>
        <v>0</v>
      </c>
      <c r="E20" s="68">
        <f>IF(F18=1,0,1)</f>
        <v>0</v>
      </c>
      <c r="F20" s="52"/>
      <c r="G20" s="68">
        <f>IF(B19=AD22,1,0)</f>
        <v>1</v>
      </c>
      <c r="H20" s="97"/>
      <c r="I20" s="99"/>
      <c r="J20" s="50"/>
      <c r="K20" s="50"/>
      <c r="L20" s="50"/>
      <c r="M20" s="50"/>
      <c r="O20" s="48"/>
      <c r="P20" s="48">
        <v>4</v>
      </c>
      <c r="Q20" s="62">
        <f>B19</f>
        <v>0</v>
      </c>
      <c r="R20" s="63" t="s">
        <v>180</v>
      </c>
      <c r="S20" s="63">
        <f>B15</f>
        <v>0</v>
      </c>
      <c r="T20" s="64"/>
      <c r="U20" s="64"/>
      <c r="V20" s="65"/>
      <c r="W20" s="65"/>
      <c r="X20" s="66"/>
      <c r="Y20" s="73"/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  <c r="AE20" s="16">
        <f t="shared" si="15"/>
        <v>0</v>
      </c>
      <c r="AF20" s="6" t="str">
        <f t="shared" si="16"/>
        <v>- - -</v>
      </c>
    </row>
    <row r="21" spans="1:32">
      <c r="A21" s="97">
        <v>5</v>
      </c>
      <c r="B21" s="98"/>
      <c r="C21" s="67"/>
      <c r="D21" s="67"/>
      <c r="E21" s="67"/>
      <c r="F21" s="67"/>
      <c r="G21" s="51"/>
      <c r="H21" s="99">
        <f>SUM(C22:G22)</f>
        <v>0</v>
      </c>
      <c r="I21" s="100">
        <f>5-H21</f>
        <v>5</v>
      </c>
      <c r="J21" s="50"/>
      <c r="K21" s="50"/>
      <c r="L21" s="50"/>
      <c r="M21" s="50"/>
      <c r="O21" s="48"/>
      <c r="P21" s="48">
        <v>2</v>
      </c>
      <c r="Q21" s="53">
        <f>B13</f>
        <v>0</v>
      </c>
      <c r="R21" s="54" t="s">
        <v>180</v>
      </c>
      <c r="S21" s="54">
        <f>B15</f>
        <v>0</v>
      </c>
      <c r="T21" s="55"/>
      <c r="U21" s="55"/>
      <c r="V21" s="56"/>
      <c r="W21" s="56"/>
      <c r="X21" s="57"/>
      <c r="Y21" s="72"/>
      <c r="Z21" s="14">
        <f t="shared" si="10"/>
        <v>0</v>
      </c>
      <c r="AA21" s="14">
        <f t="shared" si="11"/>
        <v>0</v>
      </c>
      <c r="AB21" s="14">
        <f t="shared" si="12"/>
        <v>0</v>
      </c>
      <c r="AC21" s="14">
        <f t="shared" si="13"/>
        <v>0</v>
      </c>
      <c r="AD21" s="14">
        <f t="shared" si="14"/>
        <v>0</v>
      </c>
      <c r="AE21" s="14">
        <f t="shared" si="15"/>
        <v>0</v>
      </c>
      <c r="AF21" s="2" t="str">
        <f t="shared" si="16"/>
        <v>- - -</v>
      </c>
    </row>
    <row r="22" spans="1:32" ht="15.75" thickBot="1">
      <c r="A22" s="97"/>
      <c r="B22" s="98"/>
      <c r="C22" s="68">
        <f>IF(G14=1,0,1)</f>
        <v>0</v>
      </c>
      <c r="D22" s="68">
        <f>IF(G16=1,0,1)</f>
        <v>0</v>
      </c>
      <c r="E22" s="68">
        <f>IF(G18=1,0,1)</f>
        <v>0</v>
      </c>
      <c r="F22" s="68">
        <f>IF(G20=1,0,1)</f>
        <v>0</v>
      </c>
      <c r="G22" s="52"/>
      <c r="H22" s="97"/>
      <c r="I22" s="99"/>
      <c r="J22" s="50"/>
      <c r="K22" s="50"/>
      <c r="L22" s="50"/>
      <c r="M22" s="50"/>
      <c r="O22" s="48"/>
      <c r="P22" s="48">
        <v>2</v>
      </c>
      <c r="Q22" s="62">
        <f>B19</f>
        <v>0</v>
      </c>
      <c r="R22" s="63" t="s">
        <v>180</v>
      </c>
      <c r="S22" s="63">
        <f>B21</f>
        <v>0</v>
      </c>
      <c r="T22" s="64"/>
      <c r="U22" s="64"/>
      <c r="V22" s="65"/>
      <c r="W22" s="65"/>
      <c r="X22" s="66"/>
      <c r="Y22" s="73"/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  <c r="AE22" s="16">
        <f t="shared" si="15"/>
        <v>0</v>
      </c>
      <c r="AF22" s="6" t="str">
        <f t="shared" si="16"/>
        <v>- - -</v>
      </c>
    </row>
    <row r="24" spans="1:32">
      <c r="A24" s="74" t="s">
        <v>226</v>
      </c>
    </row>
    <row r="25" spans="1:32" ht="15.75" thickBot="1">
      <c r="A25" s="69" t="s">
        <v>175</v>
      </c>
      <c r="B25" s="69" t="s">
        <v>176</v>
      </c>
      <c r="C25" s="69">
        <v>1</v>
      </c>
      <c r="D25" s="69">
        <v>2</v>
      </c>
      <c r="E25" s="69">
        <v>3</v>
      </c>
      <c r="F25" s="69">
        <v>4</v>
      </c>
      <c r="G25" s="69" t="s">
        <v>218</v>
      </c>
      <c r="H25" s="69" t="s">
        <v>219</v>
      </c>
      <c r="O25" s="48"/>
      <c r="P25" s="48"/>
      <c r="Q25" s="30"/>
      <c r="R25" s="30"/>
      <c r="S25" s="30"/>
      <c r="T25" s="41">
        <v>1</v>
      </c>
      <c r="U25" s="41" t="s">
        <v>200</v>
      </c>
      <c r="V25" s="42">
        <v>2</v>
      </c>
      <c r="W25" s="42" t="s">
        <v>200</v>
      </c>
      <c r="X25" s="43">
        <v>3</v>
      </c>
      <c r="Y25" s="43" t="s">
        <v>200</v>
      </c>
      <c r="AD25" t="s">
        <v>199</v>
      </c>
      <c r="AE25" t="s">
        <v>201</v>
      </c>
      <c r="AF25" t="s">
        <v>202</v>
      </c>
    </row>
    <row r="26" spans="1:32">
      <c r="A26" s="97">
        <v>1</v>
      </c>
      <c r="B26" s="98"/>
      <c r="C26" s="51"/>
      <c r="D26" s="67" t="str">
        <f>AF30</f>
        <v>- - -</v>
      </c>
      <c r="E26" s="67" t="str">
        <f>AF28</f>
        <v>- - -</v>
      </c>
      <c r="F26" s="45" t="str">
        <f>AF26</f>
        <v>- - -</v>
      </c>
      <c r="G26" s="99">
        <f>SUM(C27:F27)</f>
        <v>3</v>
      </c>
      <c r="H26" s="97">
        <f>4-G26</f>
        <v>1</v>
      </c>
      <c r="O26" s="48"/>
      <c r="P26" s="48">
        <v>2</v>
      </c>
      <c r="Q26" s="53">
        <f>B26</f>
        <v>0</v>
      </c>
      <c r="R26" s="54" t="s">
        <v>180</v>
      </c>
      <c r="S26" s="54">
        <f>B32</f>
        <v>0</v>
      </c>
      <c r="T26" s="55"/>
      <c r="U26" s="55"/>
      <c r="V26" s="56"/>
      <c r="W26" s="56"/>
      <c r="X26" s="57"/>
      <c r="Y26" s="72"/>
      <c r="Z26" s="14">
        <f t="shared" ref="Z26:Z31" si="17">IF(T26-U26=0,0,IF(T26-U26&gt;0,1,-1))</f>
        <v>0</v>
      </c>
      <c r="AA26" s="14">
        <f t="shared" ref="AA26:AA31" si="18">IF(V26-W26=0,0,IF(V26-W26&gt;0,1,-1))</f>
        <v>0</v>
      </c>
      <c r="AB26" s="14">
        <f t="shared" ref="AB26:AB31" si="19">IF(X26-Y26=0,0,IF(X26-Y26&gt;0,1,-1))</f>
        <v>0</v>
      </c>
      <c r="AC26" s="14">
        <f t="shared" ref="AC26:AC31" si="20">SUM(Z26:AB26)</f>
        <v>0</v>
      </c>
      <c r="AD26" s="14">
        <f t="shared" ref="AD26:AD31" si="21">IF(AC26=0,0,IF(AC26&gt;0,Q26,S26))</f>
        <v>0</v>
      </c>
      <c r="AE26" s="14">
        <f t="shared" ref="AE26:AE31" si="22">IF(AC26=0,0,IF(AC26&gt;0,S26,Q26))</f>
        <v>0</v>
      </c>
      <c r="AF26" s="2" t="str">
        <f t="shared" ref="AF26:AF31" si="23">CONCATENATE(T26,"-",U26," ",V26,"-",W26," ",X26,"-",Y26)</f>
        <v>- - -</v>
      </c>
    </row>
    <row r="27" spans="1:32" ht="15.75" thickBot="1">
      <c r="A27" s="97"/>
      <c r="B27" s="98"/>
      <c r="C27" s="52"/>
      <c r="D27" s="68">
        <f>IF(B26=AD30,1,0)</f>
        <v>1</v>
      </c>
      <c r="E27" s="68">
        <f>IF(B26=AD28,1,0)</f>
        <v>1</v>
      </c>
      <c r="F27" s="68">
        <f>IF(B26=AD26,1,0)</f>
        <v>1</v>
      </c>
      <c r="G27" s="97"/>
      <c r="H27" s="97"/>
      <c r="O27" s="48"/>
      <c r="P27" s="48">
        <v>4</v>
      </c>
      <c r="Q27" s="62">
        <f>B28</f>
        <v>0</v>
      </c>
      <c r="R27" s="63" t="s">
        <v>180</v>
      </c>
      <c r="S27" s="63">
        <f>B30</f>
        <v>0</v>
      </c>
      <c r="T27" s="64"/>
      <c r="U27" s="64"/>
      <c r="V27" s="65"/>
      <c r="W27" s="65"/>
      <c r="X27" s="66"/>
      <c r="Y27" s="73"/>
      <c r="Z27" s="16">
        <f t="shared" si="17"/>
        <v>0</v>
      </c>
      <c r="AA27" s="16">
        <f t="shared" si="18"/>
        <v>0</v>
      </c>
      <c r="AB27" s="16">
        <f t="shared" si="19"/>
        <v>0</v>
      </c>
      <c r="AC27" s="16">
        <f t="shared" si="20"/>
        <v>0</v>
      </c>
      <c r="AD27" s="16">
        <f t="shared" si="21"/>
        <v>0</v>
      </c>
      <c r="AE27" s="16">
        <f t="shared" si="22"/>
        <v>0</v>
      </c>
      <c r="AF27" s="6" t="str">
        <f t="shared" si="23"/>
        <v>- - -</v>
      </c>
    </row>
    <row r="28" spans="1:32">
      <c r="A28" s="97">
        <v>2</v>
      </c>
      <c r="B28" s="98"/>
      <c r="C28" s="67"/>
      <c r="D28" s="51"/>
      <c r="E28" s="67" t="str">
        <f>AF27</f>
        <v>- - -</v>
      </c>
      <c r="F28" s="45" t="str">
        <f>AF29</f>
        <v>- - -</v>
      </c>
      <c r="G28" s="99">
        <f>SUM(C29:F29)</f>
        <v>2</v>
      </c>
      <c r="H28" s="97">
        <f>4-G28</f>
        <v>2</v>
      </c>
      <c r="O28" s="48"/>
      <c r="P28" s="48"/>
      <c r="Q28" s="53">
        <f>B26</f>
        <v>0</v>
      </c>
      <c r="R28" s="54" t="s">
        <v>180</v>
      </c>
      <c r="S28" s="54">
        <f>B30</f>
        <v>0</v>
      </c>
      <c r="T28" s="55"/>
      <c r="U28" s="55"/>
      <c r="V28" s="56"/>
      <c r="W28" s="56"/>
      <c r="X28" s="57"/>
      <c r="Y28" s="72"/>
      <c r="Z28" s="14">
        <f t="shared" si="17"/>
        <v>0</v>
      </c>
      <c r="AA28" s="14">
        <f t="shared" si="18"/>
        <v>0</v>
      </c>
      <c r="AB28" s="14">
        <f t="shared" si="19"/>
        <v>0</v>
      </c>
      <c r="AC28" s="14">
        <f t="shared" si="20"/>
        <v>0</v>
      </c>
      <c r="AD28" s="14">
        <f t="shared" si="21"/>
        <v>0</v>
      </c>
      <c r="AE28" s="14">
        <f t="shared" si="22"/>
        <v>0</v>
      </c>
      <c r="AF28" s="2" t="str">
        <f t="shared" si="23"/>
        <v>- - -</v>
      </c>
    </row>
    <row r="29" spans="1:32" ht="15.75" thickBot="1">
      <c r="A29" s="97"/>
      <c r="B29" s="98"/>
      <c r="C29" s="68">
        <f>IF(D27=1,0,1)</f>
        <v>0</v>
      </c>
      <c r="D29" s="52"/>
      <c r="E29" s="68">
        <f>IF(B28=AD27,1,0)</f>
        <v>1</v>
      </c>
      <c r="F29" s="68">
        <f>IF(B28=AD29,1,0)</f>
        <v>1</v>
      </c>
      <c r="G29" s="97"/>
      <c r="H29" s="97"/>
      <c r="O29" s="48"/>
      <c r="P29" s="48">
        <v>4</v>
      </c>
      <c r="Q29" s="62">
        <f>B32</f>
        <v>0</v>
      </c>
      <c r="R29" s="63" t="s">
        <v>180</v>
      </c>
      <c r="S29" s="63">
        <f>B28</f>
        <v>0</v>
      </c>
      <c r="T29" s="64"/>
      <c r="U29" s="64"/>
      <c r="V29" s="65"/>
      <c r="W29" s="65"/>
      <c r="X29" s="66"/>
      <c r="Y29" s="73"/>
      <c r="Z29" s="16">
        <f t="shared" si="17"/>
        <v>0</v>
      </c>
      <c r="AA29" s="16">
        <f t="shared" si="18"/>
        <v>0</v>
      </c>
      <c r="AB29" s="16">
        <f t="shared" si="19"/>
        <v>0</v>
      </c>
      <c r="AC29" s="16">
        <f t="shared" si="20"/>
        <v>0</v>
      </c>
      <c r="AD29" s="16">
        <f t="shared" si="21"/>
        <v>0</v>
      </c>
      <c r="AE29" s="16">
        <f t="shared" si="22"/>
        <v>0</v>
      </c>
      <c r="AF29" s="6" t="str">
        <f t="shared" si="23"/>
        <v>- - -</v>
      </c>
    </row>
    <row r="30" spans="1:32">
      <c r="A30" s="97">
        <v>3</v>
      </c>
      <c r="B30" s="98"/>
      <c r="C30" s="67"/>
      <c r="D30" s="45"/>
      <c r="E30" s="51"/>
      <c r="F30" s="45" t="str">
        <f>AF31</f>
        <v>- - -</v>
      </c>
      <c r="G30" s="99">
        <f>SUM(C31:F31)</f>
        <v>1</v>
      </c>
      <c r="H30" s="97">
        <f t="shared" ref="H30" si="24">4-G30</f>
        <v>3</v>
      </c>
      <c r="O30" s="48"/>
      <c r="P30" s="48"/>
      <c r="Q30" s="53">
        <f>B26</f>
        <v>0</v>
      </c>
      <c r="R30" s="54" t="s">
        <v>180</v>
      </c>
      <c r="S30" s="54">
        <f>B28</f>
        <v>0</v>
      </c>
      <c r="T30" s="55"/>
      <c r="U30" s="55"/>
      <c r="V30" s="56"/>
      <c r="W30" s="56"/>
      <c r="X30" s="57"/>
      <c r="Y30" s="72"/>
      <c r="Z30" s="14">
        <f t="shared" si="17"/>
        <v>0</v>
      </c>
      <c r="AA30" s="14">
        <f t="shared" si="18"/>
        <v>0</v>
      </c>
      <c r="AB30" s="14">
        <f t="shared" si="19"/>
        <v>0</v>
      </c>
      <c r="AC30" s="14">
        <f t="shared" si="20"/>
        <v>0</v>
      </c>
      <c r="AD30" s="14">
        <f t="shared" si="21"/>
        <v>0</v>
      </c>
      <c r="AE30" s="14">
        <f t="shared" si="22"/>
        <v>0</v>
      </c>
      <c r="AF30" s="2" t="str">
        <f t="shared" si="23"/>
        <v>- - -</v>
      </c>
    </row>
    <row r="31" spans="1:32" ht="15.75" thickBot="1">
      <c r="A31" s="97"/>
      <c r="B31" s="98"/>
      <c r="C31" s="68">
        <f>IF(E27=1,0,1)</f>
        <v>0</v>
      </c>
      <c r="D31" s="68">
        <f>IF(E29=1,0,1)</f>
        <v>0</v>
      </c>
      <c r="E31" s="52"/>
      <c r="F31" s="68">
        <f>IF(B30=AD31,1,0)</f>
        <v>1</v>
      </c>
      <c r="G31" s="97"/>
      <c r="H31" s="97"/>
      <c r="O31" s="48"/>
      <c r="P31" s="48"/>
      <c r="Q31" s="62">
        <f>B30</f>
        <v>0</v>
      </c>
      <c r="R31" s="63" t="s">
        <v>180</v>
      </c>
      <c r="S31" s="63">
        <f>B32</f>
        <v>0</v>
      </c>
      <c r="T31" s="64"/>
      <c r="U31" s="64"/>
      <c r="V31" s="65"/>
      <c r="W31" s="65"/>
      <c r="X31" s="66"/>
      <c r="Y31" s="73"/>
      <c r="Z31" s="16">
        <f t="shared" si="17"/>
        <v>0</v>
      </c>
      <c r="AA31" s="16">
        <f t="shared" si="18"/>
        <v>0</v>
      </c>
      <c r="AB31" s="16">
        <f t="shared" si="19"/>
        <v>0</v>
      </c>
      <c r="AC31" s="16">
        <f t="shared" si="20"/>
        <v>0</v>
      </c>
      <c r="AD31" s="16">
        <f t="shared" si="21"/>
        <v>0</v>
      </c>
      <c r="AE31" s="16">
        <f t="shared" si="22"/>
        <v>0</v>
      </c>
      <c r="AF31" s="6" t="str">
        <f t="shared" si="23"/>
        <v>- - -</v>
      </c>
    </row>
    <row r="32" spans="1:32">
      <c r="A32" s="97">
        <v>4</v>
      </c>
      <c r="B32" s="98"/>
      <c r="C32" s="67"/>
      <c r="D32" s="67"/>
      <c r="E32" s="67"/>
      <c r="F32" s="51"/>
      <c r="G32" s="99">
        <f>SUM(C33:F33)</f>
        <v>0</v>
      </c>
      <c r="H32" s="97">
        <f t="shared" ref="H32" si="25">4-G32</f>
        <v>4</v>
      </c>
      <c r="O32" s="48"/>
      <c r="P32" s="48"/>
    </row>
    <row r="33" spans="1:32">
      <c r="A33" s="97"/>
      <c r="B33" s="98"/>
      <c r="C33" s="68">
        <f>IF(F27=1,0,1)</f>
        <v>0</v>
      </c>
      <c r="D33" s="68">
        <f>IF(F29=1,0,1)</f>
        <v>0</v>
      </c>
      <c r="E33" s="68">
        <f>IF(F31=1,0,1)</f>
        <v>0</v>
      </c>
      <c r="F33" s="52"/>
      <c r="G33" s="97"/>
      <c r="H33" s="97"/>
      <c r="O33" s="48"/>
      <c r="P33" s="48"/>
    </row>
    <row r="36" spans="1:32">
      <c r="A36" s="74" t="s">
        <v>227</v>
      </c>
    </row>
    <row r="37" spans="1:32" ht="15.75" thickBot="1">
      <c r="A37" s="69" t="s">
        <v>175</v>
      </c>
      <c r="B37" s="69" t="s">
        <v>176</v>
      </c>
      <c r="C37" s="69">
        <v>1</v>
      </c>
      <c r="D37" s="69">
        <v>2</v>
      </c>
      <c r="E37" s="69">
        <v>3</v>
      </c>
      <c r="F37" s="69">
        <v>4</v>
      </c>
      <c r="G37" s="69" t="s">
        <v>218</v>
      </c>
      <c r="H37" s="69" t="s">
        <v>219</v>
      </c>
      <c r="O37" s="48"/>
      <c r="P37" s="48"/>
      <c r="Q37" s="30"/>
      <c r="R37" s="30"/>
      <c r="S37" s="30"/>
      <c r="T37" s="41">
        <v>1</v>
      </c>
      <c r="U37" s="41" t="s">
        <v>200</v>
      </c>
      <c r="V37" s="42">
        <v>2</v>
      </c>
      <c r="W37" s="42" t="s">
        <v>200</v>
      </c>
      <c r="X37" s="43">
        <v>3</v>
      </c>
      <c r="Y37" s="43" t="s">
        <v>200</v>
      </c>
      <c r="AD37" t="s">
        <v>199</v>
      </c>
      <c r="AE37" t="s">
        <v>201</v>
      </c>
      <c r="AF37" t="s">
        <v>202</v>
      </c>
    </row>
    <row r="38" spans="1:32">
      <c r="A38" s="97">
        <v>1</v>
      </c>
      <c r="B38" s="98"/>
      <c r="C38" s="51"/>
      <c r="D38" s="67" t="str">
        <f>AF42</f>
        <v>- - -</v>
      </c>
      <c r="E38" s="67" t="str">
        <f>AF40</f>
        <v>- - -</v>
      </c>
      <c r="F38" s="45" t="str">
        <f>AF38</f>
        <v>- - -</v>
      </c>
      <c r="G38" s="99">
        <f>SUM(C39:F39)</f>
        <v>3</v>
      </c>
      <c r="H38" s="97">
        <f>4-G38</f>
        <v>1</v>
      </c>
      <c r="O38" s="48"/>
      <c r="P38" s="48">
        <v>1</v>
      </c>
      <c r="Q38" s="53">
        <f>B38</f>
        <v>0</v>
      </c>
      <c r="R38" s="54" t="s">
        <v>180</v>
      </c>
      <c r="S38" s="54">
        <f>B44</f>
        <v>0</v>
      </c>
      <c r="T38" s="55"/>
      <c r="U38" s="55"/>
      <c r="V38" s="56"/>
      <c r="W38" s="56"/>
      <c r="X38" s="57"/>
      <c r="Y38" s="72"/>
      <c r="Z38" s="14">
        <f t="shared" ref="Z38:Z43" si="26">IF(T38-U38=0,0,IF(T38-U38&gt;0,1,-1))</f>
        <v>0</v>
      </c>
      <c r="AA38" s="14">
        <f t="shared" ref="AA38:AA43" si="27">IF(V38-W38=0,0,IF(V38-W38&gt;0,1,-1))</f>
        <v>0</v>
      </c>
      <c r="AB38" s="14">
        <f t="shared" ref="AB38:AB43" si="28">IF(X38-Y38=0,0,IF(X38-Y38&gt;0,1,-1))</f>
        <v>0</v>
      </c>
      <c r="AC38" s="14">
        <f t="shared" ref="AC38:AC43" si="29">SUM(Z38:AB38)</f>
        <v>0</v>
      </c>
      <c r="AD38" s="14">
        <f t="shared" ref="AD38:AD43" si="30">IF(AC38=0,0,IF(AC38&gt;0,Q38,S38))</f>
        <v>0</v>
      </c>
      <c r="AE38" s="14">
        <f t="shared" ref="AE38:AE43" si="31">IF(AC38=0,0,IF(AC38&gt;0,S38,Q38))</f>
        <v>0</v>
      </c>
      <c r="AF38" s="2" t="str">
        <f t="shared" ref="AF38:AF43" si="32">CONCATENATE(T38,"-",U38," ",V38,"-",W38," ",X38,"-",Y38)</f>
        <v>- - -</v>
      </c>
    </row>
    <row r="39" spans="1:32" ht="15.75" thickBot="1">
      <c r="A39" s="97"/>
      <c r="B39" s="98"/>
      <c r="C39" s="52"/>
      <c r="D39" s="68">
        <f>IF(B38=AD42,1,0)</f>
        <v>1</v>
      </c>
      <c r="E39" s="68">
        <f>IF(B38=AD40,1,0)</f>
        <v>1</v>
      </c>
      <c r="F39" s="68">
        <f>IF(B38=AD38,1,0)</f>
        <v>1</v>
      </c>
      <c r="G39" s="97"/>
      <c r="H39" s="97"/>
      <c r="O39" s="48"/>
      <c r="P39" s="48">
        <v>3</v>
      </c>
      <c r="Q39" s="62">
        <f>B40</f>
        <v>0</v>
      </c>
      <c r="R39" s="63" t="s">
        <v>180</v>
      </c>
      <c r="S39" s="63">
        <f>B42</f>
        <v>0</v>
      </c>
      <c r="T39" s="64"/>
      <c r="U39" s="64"/>
      <c r="V39" s="65"/>
      <c r="W39" s="65"/>
      <c r="X39" s="66"/>
      <c r="Y39" s="73"/>
      <c r="Z39" s="16">
        <f t="shared" si="26"/>
        <v>0</v>
      </c>
      <c r="AA39" s="16">
        <f t="shared" si="27"/>
        <v>0</v>
      </c>
      <c r="AB39" s="16">
        <f t="shared" si="28"/>
        <v>0</v>
      </c>
      <c r="AC39" s="16">
        <f t="shared" si="29"/>
        <v>0</v>
      </c>
      <c r="AD39" s="16">
        <f t="shared" si="30"/>
        <v>0</v>
      </c>
      <c r="AE39" s="16">
        <f t="shared" si="31"/>
        <v>0</v>
      </c>
      <c r="AF39" s="6" t="str">
        <f t="shared" si="32"/>
        <v>- - -</v>
      </c>
    </row>
    <row r="40" spans="1:32">
      <c r="A40" s="97">
        <v>2</v>
      </c>
      <c r="B40" s="98"/>
      <c r="C40" s="67"/>
      <c r="D40" s="51"/>
      <c r="E40" s="67" t="str">
        <f>AF39</f>
        <v>- - -</v>
      </c>
      <c r="F40" s="45" t="str">
        <f>AF41</f>
        <v>- - -</v>
      </c>
      <c r="G40" s="99">
        <f>SUM(C41:F41)</f>
        <v>2</v>
      </c>
      <c r="H40" s="97">
        <f t="shared" ref="H40" si="33">4-G40</f>
        <v>2</v>
      </c>
      <c r="O40" s="48"/>
      <c r="P40" s="48">
        <v>1</v>
      </c>
      <c r="Q40" s="53">
        <f>B38</f>
        <v>0</v>
      </c>
      <c r="R40" s="54" t="s">
        <v>180</v>
      </c>
      <c r="S40" s="54">
        <f>B42</f>
        <v>0</v>
      </c>
      <c r="T40" s="55"/>
      <c r="U40" s="55"/>
      <c r="V40" s="56"/>
      <c r="W40" s="56"/>
      <c r="X40" s="57"/>
      <c r="Y40" s="72"/>
      <c r="Z40" s="14">
        <f t="shared" si="26"/>
        <v>0</v>
      </c>
      <c r="AA40" s="14">
        <f t="shared" si="27"/>
        <v>0</v>
      </c>
      <c r="AB40" s="14">
        <f t="shared" si="28"/>
        <v>0</v>
      </c>
      <c r="AC40" s="14">
        <f t="shared" si="29"/>
        <v>0</v>
      </c>
      <c r="AD40" s="14">
        <f t="shared" si="30"/>
        <v>0</v>
      </c>
      <c r="AE40" s="14">
        <f t="shared" si="31"/>
        <v>0</v>
      </c>
      <c r="AF40" s="2" t="str">
        <f t="shared" si="32"/>
        <v>- - -</v>
      </c>
    </row>
    <row r="41" spans="1:32" ht="15.75" thickBot="1">
      <c r="A41" s="97"/>
      <c r="B41" s="98"/>
      <c r="C41" s="68">
        <f>IF(D39=1,0,1)</f>
        <v>0</v>
      </c>
      <c r="D41" s="52"/>
      <c r="E41" s="68">
        <f>IF(B40=AD39,1,0)</f>
        <v>1</v>
      </c>
      <c r="F41" s="68">
        <f>IF(B40=AD41,1,0)</f>
        <v>1</v>
      </c>
      <c r="G41" s="97"/>
      <c r="H41" s="97"/>
      <c r="O41" s="48"/>
      <c r="P41" s="48">
        <v>3</v>
      </c>
      <c r="Q41" s="62">
        <f>B44</f>
        <v>0</v>
      </c>
      <c r="R41" s="63" t="s">
        <v>180</v>
      </c>
      <c r="S41" s="63">
        <f>B40</f>
        <v>0</v>
      </c>
      <c r="T41" s="64"/>
      <c r="U41" s="64"/>
      <c r="V41" s="65"/>
      <c r="W41" s="65"/>
      <c r="X41" s="66"/>
      <c r="Y41" s="73"/>
      <c r="Z41" s="16">
        <f t="shared" si="26"/>
        <v>0</v>
      </c>
      <c r="AA41" s="16">
        <f t="shared" si="27"/>
        <v>0</v>
      </c>
      <c r="AB41" s="16">
        <f t="shared" si="28"/>
        <v>0</v>
      </c>
      <c r="AC41" s="16">
        <f t="shared" si="29"/>
        <v>0</v>
      </c>
      <c r="AD41" s="16">
        <f t="shared" si="30"/>
        <v>0</v>
      </c>
      <c r="AE41" s="16">
        <f t="shared" si="31"/>
        <v>0</v>
      </c>
      <c r="AF41" s="6" t="str">
        <f t="shared" si="32"/>
        <v>- - -</v>
      </c>
    </row>
    <row r="42" spans="1:32">
      <c r="A42" s="97">
        <v>3</v>
      </c>
      <c r="B42" s="98"/>
      <c r="C42" s="67"/>
      <c r="D42" s="45"/>
      <c r="E42" s="51"/>
      <c r="F42" s="45" t="str">
        <f>AF43</f>
        <v>- - -</v>
      </c>
      <c r="G42" s="99">
        <f>SUM(C43:F43)</f>
        <v>1</v>
      </c>
      <c r="H42" s="97">
        <f t="shared" ref="H42" si="34">4-G42</f>
        <v>3</v>
      </c>
      <c r="O42" s="48"/>
      <c r="P42" s="48"/>
      <c r="Q42" s="53">
        <f>B38</f>
        <v>0</v>
      </c>
      <c r="R42" s="54" t="s">
        <v>180</v>
      </c>
      <c r="S42" s="54">
        <f>B40</f>
        <v>0</v>
      </c>
      <c r="T42" s="55"/>
      <c r="U42" s="55"/>
      <c r="V42" s="56"/>
      <c r="W42" s="56"/>
      <c r="X42" s="57"/>
      <c r="Y42" s="72"/>
      <c r="Z42" s="14">
        <f t="shared" si="26"/>
        <v>0</v>
      </c>
      <c r="AA42" s="14">
        <f t="shared" si="27"/>
        <v>0</v>
      </c>
      <c r="AB42" s="14">
        <f t="shared" si="28"/>
        <v>0</v>
      </c>
      <c r="AC42" s="14">
        <f t="shared" si="29"/>
        <v>0</v>
      </c>
      <c r="AD42" s="14">
        <f t="shared" si="30"/>
        <v>0</v>
      </c>
      <c r="AE42" s="14">
        <f t="shared" si="31"/>
        <v>0</v>
      </c>
      <c r="AF42" s="2" t="str">
        <f t="shared" si="32"/>
        <v>- - -</v>
      </c>
    </row>
    <row r="43" spans="1:32" ht="15.75" thickBot="1">
      <c r="A43" s="97"/>
      <c r="B43" s="98"/>
      <c r="C43" s="68">
        <f>IF(E39=1,0,1)</f>
        <v>0</v>
      </c>
      <c r="D43" s="68">
        <f>IF(E41=1,0,1)</f>
        <v>0</v>
      </c>
      <c r="E43" s="52"/>
      <c r="F43" s="68">
        <f>IF(B42=AD43,1,0)</f>
        <v>1</v>
      </c>
      <c r="G43" s="97"/>
      <c r="H43" s="97"/>
      <c r="O43" s="48"/>
      <c r="P43" s="48"/>
      <c r="Q43" s="62">
        <f>B42</f>
        <v>0</v>
      </c>
      <c r="R43" s="63" t="s">
        <v>180</v>
      </c>
      <c r="S43" s="63">
        <f>B44</f>
        <v>0</v>
      </c>
      <c r="T43" s="64"/>
      <c r="U43" s="64"/>
      <c r="V43" s="65"/>
      <c r="W43" s="65"/>
      <c r="X43" s="66"/>
      <c r="Y43" s="73"/>
      <c r="Z43" s="16">
        <f t="shared" si="26"/>
        <v>0</v>
      </c>
      <c r="AA43" s="16">
        <f t="shared" si="27"/>
        <v>0</v>
      </c>
      <c r="AB43" s="16">
        <f t="shared" si="28"/>
        <v>0</v>
      </c>
      <c r="AC43" s="16">
        <f t="shared" si="29"/>
        <v>0</v>
      </c>
      <c r="AD43" s="16">
        <f t="shared" si="30"/>
        <v>0</v>
      </c>
      <c r="AE43" s="16">
        <f t="shared" si="31"/>
        <v>0</v>
      </c>
      <c r="AF43" s="6" t="str">
        <f t="shared" si="32"/>
        <v>- - -</v>
      </c>
    </row>
    <row r="44" spans="1:32">
      <c r="A44" s="97">
        <v>4</v>
      </c>
      <c r="B44" s="98"/>
      <c r="C44" s="67"/>
      <c r="D44" s="67"/>
      <c r="E44" s="67"/>
      <c r="F44" s="51"/>
      <c r="G44" s="99">
        <f>SUM(C45:F45)</f>
        <v>0</v>
      </c>
      <c r="H44" s="97">
        <f t="shared" ref="H44" si="35">4-G44</f>
        <v>4</v>
      </c>
      <c r="O44" s="48"/>
      <c r="P44" s="48"/>
    </row>
    <row r="45" spans="1:32">
      <c r="A45" s="97"/>
      <c r="B45" s="98"/>
      <c r="C45" s="68">
        <f>IF(F39=1,0,1)</f>
        <v>0</v>
      </c>
      <c r="D45" s="68">
        <f>IF(F41=1,0,1)</f>
        <v>0</v>
      </c>
      <c r="E45" s="68">
        <f>IF(F43=1,0,1)</f>
        <v>0</v>
      </c>
      <c r="F45" s="52"/>
      <c r="G45" s="97"/>
      <c r="H45" s="97"/>
      <c r="O45" s="48"/>
      <c r="P45" s="48"/>
    </row>
  </sheetData>
  <mergeCells count="68">
    <mergeCell ref="A44:A45"/>
    <mergeCell ref="B44:B45"/>
    <mergeCell ref="G44:G45"/>
    <mergeCell ref="H44:H45"/>
    <mergeCell ref="A40:A41"/>
    <mergeCell ref="B40:B41"/>
    <mergeCell ref="G40:G41"/>
    <mergeCell ref="H40:H41"/>
    <mergeCell ref="A42:A43"/>
    <mergeCell ref="B42:B43"/>
    <mergeCell ref="G42:G43"/>
    <mergeCell ref="H42:H43"/>
    <mergeCell ref="A32:A33"/>
    <mergeCell ref="B32:B33"/>
    <mergeCell ref="G32:G33"/>
    <mergeCell ref="H32:H33"/>
    <mergeCell ref="A38:A39"/>
    <mergeCell ref="B38:B39"/>
    <mergeCell ref="G38:G39"/>
    <mergeCell ref="H38:H39"/>
    <mergeCell ref="A28:A29"/>
    <mergeCell ref="B28:B29"/>
    <mergeCell ref="G28:G29"/>
    <mergeCell ref="H28:H29"/>
    <mergeCell ref="A30:A31"/>
    <mergeCell ref="B30:B31"/>
    <mergeCell ref="G30:G31"/>
    <mergeCell ref="H30:H31"/>
    <mergeCell ref="A21:A22"/>
    <mergeCell ref="B21:B22"/>
    <mergeCell ref="H21:H22"/>
    <mergeCell ref="I21:I22"/>
    <mergeCell ref="A26:A27"/>
    <mergeCell ref="B26:B27"/>
    <mergeCell ref="G26:G27"/>
    <mergeCell ref="H26:H27"/>
    <mergeCell ref="A17:A18"/>
    <mergeCell ref="B17:B18"/>
    <mergeCell ref="H17:H18"/>
    <mergeCell ref="I17:I18"/>
    <mergeCell ref="A19:A20"/>
    <mergeCell ref="B19:B20"/>
    <mergeCell ref="H19:H20"/>
    <mergeCell ref="I19:I20"/>
    <mergeCell ref="A13:A14"/>
    <mergeCell ref="B13:B14"/>
    <mergeCell ref="H13:H14"/>
    <mergeCell ref="I13:I14"/>
    <mergeCell ref="A15:A16"/>
    <mergeCell ref="B15:B16"/>
    <mergeCell ref="H15:H16"/>
    <mergeCell ref="I15:I16"/>
    <mergeCell ref="A6:A7"/>
    <mergeCell ref="B6:B7"/>
    <mergeCell ref="G6:G7"/>
    <mergeCell ref="H6:H7"/>
    <mergeCell ref="A8:A9"/>
    <mergeCell ref="B8:B9"/>
    <mergeCell ref="G8:G9"/>
    <mergeCell ref="H8:H9"/>
    <mergeCell ref="A2:A3"/>
    <mergeCell ref="B2:B3"/>
    <mergeCell ref="G2:G3"/>
    <mergeCell ref="H2:H3"/>
    <mergeCell ref="A4:A5"/>
    <mergeCell ref="B4:B5"/>
    <mergeCell ref="G4:G5"/>
    <mergeCell ref="H4:H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48"/>
  <sheetViews>
    <sheetView topLeftCell="E1" zoomScale="90" zoomScaleNormal="90" workbookViewId="0">
      <selection activeCell="G22" sqref="G22"/>
    </sheetView>
  </sheetViews>
  <sheetFormatPr defaultRowHeight="15"/>
  <cols>
    <col min="1" max="1" width="3.140625" bestFit="1" customWidth="1"/>
    <col min="2" max="2" width="22" customWidth="1"/>
    <col min="3" max="3" width="13.5703125" customWidth="1"/>
    <col min="4" max="4" width="12.85546875" bestFit="1" customWidth="1"/>
    <col min="5" max="7" width="17.42578125" bestFit="1" customWidth="1"/>
    <col min="9" max="9" width="3.28515625" customWidth="1"/>
    <col min="10" max="16" width="2" customWidth="1"/>
    <col min="17" max="17" width="21" bestFit="1" customWidth="1"/>
    <col min="18" max="18" width="2" bestFit="1" customWidth="1"/>
    <col min="19" max="19" width="21" bestFit="1" customWidth="1"/>
    <col min="20" max="25" width="5.42578125" customWidth="1"/>
    <col min="26" max="29" width="7.7109375" hidden="1" customWidth="1"/>
    <col min="30" max="30" width="13.42578125" hidden="1" customWidth="1"/>
    <col min="31" max="31" width="10.7109375" hidden="1" customWidth="1"/>
    <col min="32" max="32" width="12" hidden="1" customWidth="1"/>
  </cols>
  <sheetData>
    <row r="1" spans="1:32" ht="15.75" thickBot="1">
      <c r="A1" s="69" t="s">
        <v>175</v>
      </c>
      <c r="B1" s="69" t="s">
        <v>176</v>
      </c>
      <c r="C1" s="69">
        <v>1</v>
      </c>
      <c r="D1" s="69">
        <v>2</v>
      </c>
      <c r="E1" s="69">
        <v>3</v>
      </c>
      <c r="F1" s="69">
        <v>4</v>
      </c>
      <c r="G1" s="69">
        <v>5</v>
      </c>
      <c r="H1" s="69" t="s">
        <v>218</v>
      </c>
      <c r="I1" s="69" t="s">
        <v>219</v>
      </c>
      <c r="J1" s="50"/>
      <c r="K1" s="50"/>
      <c r="L1" s="50"/>
      <c r="M1" s="50"/>
      <c r="O1" s="48"/>
      <c r="P1" s="48"/>
      <c r="Q1" s="30"/>
      <c r="R1" s="30"/>
      <c r="S1" s="30"/>
      <c r="T1" s="41">
        <v>1</v>
      </c>
      <c r="U1" s="41" t="s">
        <v>200</v>
      </c>
      <c r="V1" s="42">
        <v>2</v>
      </c>
      <c r="W1" s="42" t="s">
        <v>200</v>
      </c>
      <c r="X1" s="43">
        <v>3</v>
      </c>
      <c r="Y1" s="43" t="s">
        <v>200</v>
      </c>
      <c r="AD1" t="s">
        <v>199</v>
      </c>
      <c r="AE1" t="s">
        <v>201</v>
      </c>
      <c r="AF1" t="s">
        <v>202</v>
      </c>
    </row>
    <row r="2" spans="1:32">
      <c r="A2" s="100">
        <v>1</v>
      </c>
      <c r="B2" s="101"/>
      <c r="C2" s="51"/>
      <c r="D2" s="67" t="str">
        <f>AF10</f>
        <v>- - -</v>
      </c>
      <c r="E2" s="67" t="str">
        <f>AF8</f>
        <v>- - -</v>
      </c>
      <c r="F2" s="45" t="str">
        <f>AF6</f>
        <v>- - -</v>
      </c>
      <c r="G2" s="45" t="str">
        <f>AF4</f>
        <v>- - -</v>
      </c>
      <c r="H2" s="100">
        <f>SUM(C3:G3)</f>
        <v>4</v>
      </c>
      <c r="I2" s="100">
        <f>5-H2</f>
        <v>1</v>
      </c>
      <c r="J2" s="50"/>
      <c r="K2" s="50"/>
      <c r="L2" s="50"/>
      <c r="M2" s="50"/>
      <c r="O2" s="48"/>
      <c r="P2" s="48">
        <v>2</v>
      </c>
      <c r="Q2" s="53">
        <f>B4</f>
        <v>0</v>
      </c>
      <c r="R2" s="54" t="s">
        <v>180</v>
      </c>
      <c r="S2" s="54">
        <f>B10</f>
        <v>0</v>
      </c>
      <c r="T2" s="55"/>
      <c r="U2" s="55"/>
      <c r="V2" s="56"/>
      <c r="W2" s="56"/>
      <c r="X2" s="57"/>
      <c r="Y2" s="72"/>
      <c r="Z2" s="14">
        <f t="shared" ref="Z2:Z11" si="0">IF(T2-U2=0,0,IF(T2-U2&gt;0,1,-1))</f>
        <v>0</v>
      </c>
      <c r="AA2" s="14">
        <f t="shared" ref="AA2:AA11" si="1">IF(V2-W2=0,0,IF(V2-W2&gt;0,1,-1))</f>
        <v>0</v>
      </c>
      <c r="AB2" s="14">
        <f t="shared" ref="AB2:AB11" si="2">IF(X2-Y2=0,0,IF(X2-Y2&gt;0,1,-1))</f>
        <v>0</v>
      </c>
      <c r="AC2" s="14">
        <f t="shared" ref="AC2:AC11" si="3">SUM(Z2:AB2)</f>
        <v>0</v>
      </c>
      <c r="AD2" s="14">
        <f t="shared" ref="AD2:AD11" si="4">IF(AC2=0,0,IF(AC2&gt;0,Q2,S2))</f>
        <v>0</v>
      </c>
      <c r="AE2" s="14">
        <f t="shared" ref="AE2:AE11" si="5">IF(AC2=0,0,IF(AC2&gt;0,S2,Q2))</f>
        <v>0</v>
      </c>
      <c r="AF2" s="2" t="str">
        <f t="shared" ref="AF2:AF11" si="6">CONCATENATE(T2,"-",U2," ",V2,"-",W2," ",X2,"-",Y2)</f>
        <v>- - -</v>
      </c>
    </row>
    <row r="3" spans="1:32" ht="15.75" thickBot="1">
      <c r="A3" s="99"/>
      <c r="B3" s="102"/>
      <c r="C3" s="52"/>
      <c r="D3" s="68">
        <f>IF(B2=AD10,1,0)</f>
        <v>1</v>
      </c>
      <c r="E3" s="68">
        <f>IF(B2=AD8,1,0)</f>
        <v>1</v>
      </c>
      <c r="F3" s="68">
        <f>IF(B2=AD6,1,0)</f>
        <v>1</v>
      </c>
      <c r="G3" s="68">
        <f>IF(B2=AD4,1,0)</f>
        <v>1</v>
      </c>
      <c r="H3" s="99"/>
      <c r="I3" s="99"/>
      <c r="J3" s="50"/>
      <c r="K3" s="50"/>
      <c r="L3" s="50"/>
      <c r="M3" s="50"/>
      <c r="O3" s="48"/>
      <c r="P3" s="48"/>
      <c r="Q3" s="62">
        <f>B6</f>
        <v>0</v>
      </c>
      <c r="R3" s="63" t="s">
        <v>180</v>
      </c>
      <c r="S3" s="63">
        <f>B8</f>
        <v>0</v>
      </c>
      <c r="T3" s="64"/>
      <c r="U3" s="64"/>
      <c r="V3" s="65"/>
      <c r="W3" s="65"/>
      <c r="X3" s="66"/>
      <c r="Y3" s="73"/>
      <c r="Z3" s="16">
        <f t="shared" si="0"/>
        <v>0</v>
      </c>
      <c r="AA3" s="16">
        <f t="shared" si="1"/>
        <v>0</v>
      </c>
      <c r="AB3" s="16">
        <f t="shared" si="2"/>
        <v>0</v>
      </c>
      <c r="AC3" s="16">
        <f t="shared" si="3"/>
        <v>0</v>
      </c>
      <c r="AD3" s="16">
        <f t="shared" si="4"/>
        <v>0</v>
      </c>
      <c r="AE3" s="16">
        <f t="shared" si="5"/>
        <v>0</v>
      </c>
      <c r="AF3" s="6" t="str">
        <f t="shared" si="6"/>
        <v>- - -</v>
      </c>
    </row>
    <row r="4" spans="1:32">
      <c r="A4" s="100">
        <v>2</v>
      </c>
      <c r="B4" s="101"/>
      <c r="C4" s="67"/>
      <c r="D4" s="51"/>
      <c r="E4" s="67" t="str">
        <f>AF5</f>
        <v>- - -</v>
      </c>
      <c r="F4" s="45" t="str">
        <f>AF9</f>
        <v>- - -</v>
      </c>
      <c r="G4" s="45" t="str">
        <f>AF2</f>
        <v>- - -</v>
      </c>
      <c r="H4" s="100">
        <f>SUM(C5:G5)</f>
        <v>3</v>
      </c>
      <c r="I4" s="100">
        <f>5-H4</f>
        <v>2</v>
      </c>
      <c r="J4" s="50"/>
      <c r="K4" s="50"/>
      <c r="L4" s="50"/>
      <c r="M4" s="50"/>
      <c r="O4" s="48"/>
      <c r="P4" s="48">
        <v>1</v>
      </c>
      <c r="Q4" s="53">
        <f>B2</f>
        <v>0</v>
      </c>
      <c r="R4" s="54" t="s">
        <v>180</v>
      </c>
      <c r="S4" s="54">
        <f>B10</f>
        <v>0</v>
      </c>
      <c r="T4" s="55"/>
      <c r="U4" s="55"/>
      <c r="V4" s="56"/>
      <c r="W4" s="56"/>
      <c r="X4" s="57"/>
      <c r="Y4" s="72"/>
      <c r="Z4" s="14">
        <f t="shared" si="0"/>
        <v>0</v>
      </c>
      <c r="AA4" s="14">
        <f t="shared" si="1"/>
        <v>0</v>
      </c>
      <c r="AB4" s="14">
        <f t="shared" si="2"/>
        <v>0</v>
      </c>
      <c r="AC4" s="14">
        <f t="shared" si="3"/>
        <v>0</v>
      </c>
      <c r="AD4" s="14">
        <f t="shared" si="4"/>
        <v>0</v>
      </c>
      <c r="AE4" s="14">
        <f t="shared" si="5"/>
        <v>0</v>
      </c>
      <c r="AF4" s="2" t="str">
        <f t="shared" si="6"/>
        <v>- - -</v>
      </c>
    </row>
    <row r="5" spans="1:32" ht="15.75" thickBot="1">
      <c r="A5" s="99"/>
      <c r="B5" s="102"/>
      <c r="C5" s="68">
        <f>IF(D3=1,0,1)</f>
        <v>0</v>
      </c>
      <c r="D5" s="52"/>
      <c r="E5" s="68">
        <f>IF(B4=AD5,1,0)</f>
        <v>1</v>
      </c>
      <c r="F5" s="68">
        <f>IF(B4=AD9,1,0)</f>
        <v>1</v>
      </c>
      <c r="G5" s="68">
        <f>IF(B4=AD2,1,0)</f>
        <v>1</v>
      </c>
      <c r="H5" s="99"/>
      <c r="I5" s="99"/>
      <c r="J5" s="50"/>
      <c r="K5" s="50"/>
      <c r="L5" s="50"/>
      <c r="M5" s="50"/>
      <c r="O5" s="48"/>
      <c r="P5" s="48">
        <v>1</v>
      </c>
      <c r="Q5" s="62">
        <f>B4</f>
        <v>0</v>
      </c>
      <c r="R5" s="63" t="s">
        <v>180</v>
      </c>
      <c r="S5" s="63">
        <f>B6</f>
        <v>0</v>
      </c>
      <c r="T5" s="64"/>
      <c r="U5" s="64"/>
      <c r="V5" s="65"/>
      <c r="W5" s="65"/>
      <c r="X5" s="66"/>
      <c r="Y5" s="73"/>
      <c r="Z5" s="16">
        <f t="shared" si="0"/>
        <v>0</v>
      </c>
      <c r="AA5" s="16">
        <f t="shared" si="1"/>
        <v>0</v>
      </c>
      <c r="AB5" s="16">
        <f t="shared" si="2"/>
        <v>0</v>
      </c>
      <c r="AC5" s="16">
        <f t="shared" si="3"/>
        <v>0</v>
      </c>
      <c r="AD5" s="16">
        <f t="shared" si="4"/>
        <v>0</v>
      </c>
      <c r="AE5" s="16">
        <f t="shared" si="5"/>
        <v>0</v>
      </c>
      <c r="AF5" s="6" t="str">
        <f t="shared" si="6"/>
        <v>- - -</v>
      </c>
    </row>
    <row r="6" spans="1:32">
      <c r="A6" s="100">
        <v>3</v>
      </c>
      <c r="B6" s="101"/>
      <c r="C6" s="67"/>
      <c r="D6" s="45"/>
      <c r="E6" s="51"/>
      <c r="F6" s="45" t="str">
        <f>AF3</f>
        <v>- - -</v>
      </c>
      <c r="G6" s="45" t="str">
        <f>AF7</f>
        <v>- - -</v>
      </c>
      <c r="H6" s="100">
        <f>SUM(C7:G7)</f>
        <v>2</v>
      </c>
      <c r="I6" s="100">
        <f>5-H6</f>
        <v>3</v>
      </c>
      <c r="J6" s="50"/>
      <c r="K6" s="50"/>
      <c r="L6" s="50"/>
      <c r="M6" s="50"/>
      <c r="O6" s="48"/>
      <c r="P6" s="48"/>
      <c r="Q6" s="53">
        <f>B2</f>
        <v>0</v>
      </c>
      <c r="R6" s="54" t="s">
        <v>180</v>
      </c>
      <c r="S6" s="54">
        <f>B8</f>
        <v>0</v>
      </c>
      <c r="T6" s="55"/>
      <c r="U6" s="55"/>
      <c r="V6" s="56"/>
      <c r="W6" s="56"/>
      <c r="X6" s="57"/>
      <c r="Y6" s="72"/>
      <c r="Z6" s="14">
        <f t="shared" si="0"/>
        <v>0</v>
      </c>
      <c r="AA6" s="14">
        <f t="shared" si="1"/>
        <v>0</v>
      </c>
      <c r="AB6" s="14">
        <f t="shared" si="2"/>
        <v>0</v>
      </c>
      <c r="AC6" s="14">
        <f t="shared" si="3"/>
        <v>0</v>
      </c>
      <c r="AD6" s="14">
        <f t="shared" si="4"/>
        <v>0</v>
      </c>
      <c r="AE6" s="14">
        <f t="shared" si="5"/>
        <v>0</v>
      </c>
      <c r="AF6" s="2" t="str">
        <f t="shared" si="6"/>
        <v>- - -</v>
      </c>
    </row>
    <row r="7" spans="1:32" ht="15.75" thickBot="1">
      <c r="A7" s="99"/>
      <c r="B7" s="102"/>
      <c r="C7" s="68">
        <f>IF(E3=1,0,1)</f>
        <v>0</v>
      </c>
      <c r="D7" s="68">
        <f>IF(E5=1,0,1)</f>
        <v>0</v>
      </c>
      <c r="E7" s="52"/>
      <c r="F7" s="68">
        <f>IF(B6=AD3,1,0)</f>
        <v>1</v>
      </c>
      <c r="G7" s="68">
        <f>IF(B6=AD7,1,0)</f>
        <v>1</v>
      </c>
      <c r="H7" s="99"/>
      <c r="I7" s="99"/>
      <c r="J7" s="50"/>
      <c r="K7" s="50"/>
      <c r="L7" s="50"/>
      <c r="M7" s="50"/>
      <c r="O7" s="48"/>
      <c r="P7" s="48"/>
      <c r="Q7" s="62">
        <f>B10</f>
        <v>0</v>
      </c>
      <c r="R7" s="63" t="s">
        <v>180</v>
      </c>
      <c r="S7" s="63">
        <f>B6</f>
        <v>0</v>
      </c>
      <c r="T7" s="64"/>
      <c r="U7" s="64"/>
      <c r="V7" s="65"/>
      <c r="W7" s="65"/>
      <c r="X7" s="66"/>
      <c r="Y7" s="73"/>
      <c r="Z7" s="16">
        <f t="shared" si="0"/>
        <v>0</v>
      </c>
      <c r="AA7" s="16">
        <f t="shared" si="1"/>
        <v>0</v>
      </c>
      <c r="AB7" s="16">
        <f t="shared" si="2"/>
        <v>0</v>
      </c>
      <c r="AC7" s="16">
        <f t="shared" si="3"/>
        <v>0</v>
      </c>
      <c r="AD7" s="16">
        <f t="shared" si="4"/>
        <v>0</v>
      </c>
      <c r="AE7" s="16">
        <f t="shared" si="5"/>
        <v>0</v>
      </c>
      <c r="AF7" s="6" t="str">
        <f t="shared" si="6"/>
        <v>- - -</v>
      </c>
    </row>
    <row r="8" spans="1:32">
      <c r="A8" s="100">
        <v>4</v>
      </c>
      <c r="B8" s="101"/>
      <c r="C8" s="67"/>
      <c r="D8" s="67"/>
      <c r="E8" s="67"/>
      <c r="F8" s="51"/>
      <c r="G8" s="45" t="str">
        <f>AF11</f>
        <v>- - -</v>
      </c>
      <c r="H8" s="100">
        <f>SUM(C9:G9)</f>
        <v>1</v>
      </c>
      <c r="I8" s="100">
        <f>5-H8</f>
        <v>4</v>
      </c>
      <c r="J8" s="50"/>
      <c r="K8" s="50"/>
      <c r="L8" s="50"/>
      <c r="M8" s="50"/>
      <c r="O8" s="48"/>
      <c r="P8" s="48">
        <v>3</v>
      </c>
      <c r="Q8" s="53">
        <f>B2</f>
        <v>0</v>
      </c>
      <c r="R8" s="54" t="s">
        <v>180</v>
      </c>
      <c r="S8" s="54">
        <f>B6</f>
        <v>0</v>
      </c>
      <c r="T8" s="55"/>
      <c r="U8" s="55"/>
      <c r="V8" s="56"/>
      <c r="W8" s="56"/>
      <c r="X8" s="57"/>
      <c r="Y8" s="72"/>
      <c r="Z8" s="14">
        <f t="shared" si="0"/>
        <v>0</v>
      </c>
      <c r="AA8" s="14">
        <f t="shared" si="1"/>
        <v>0</v>
      </c>
      <c r="AB8" s="14">
        <f t="shared" si="2"/>
        <v>0</v>
      </c>
      <c r="AC8" s="14">
        <f t="shared" si="3"/>
        <v>0</v>
      </c>
      <c r="AD8" s="14">
        <f t="shared" si="4"/>
        <v>0</v>
      </c>
      <c r="AE8" s="14">
        <f t="shared" si="5"/>
        <v>0</v>
      </c>
      <c r="AF8" s="2" t="str">
        <f t="shared" si="6"/>
        <v>- - -</v>
      </c>
    </row>
    <row r="9" spans="1:32" ht="15.75" thickBot="1">
      <c r="A9" s="99"/>
      <c r="B9" s="102"/>
      <c r="C9" s="68">
        <f>IF(F3=1,0,1)</f>
        <v>0</v>
      </c>
      <c r="D9" s="68">
        <f>IF(F5=1,0,1)</f>
        <v>0</v>
      </c>
      <c r="E9" s="68">
        <f>IF(F7=1,0,1)</f>
        <v>0</v>
      </c>
      <c r="F9" s="52"/>
      <c r="G9" s="68">
        <f>IF(B8=AD11,1,0)</f>
        <v>1</v>
      </c>
      <c r="H9" s="99"/>
      <c r="I9" s="99"/>
      <c r="J9" s="50"/>
      <c r="K9" s="50"/>
      <c r="L9" s="50"/>
      <c r="M9" s="50"/>
      <c r="O9" s="48"/>
      <c r="P9" s="48">
        <v>1</v>
      </c>
      <c r="Q9" s="62">
        <f>B8</f>
        <v>0</v>
      </c>
      <c r="R9" s="63" t="s">
        <v>180</v>
      </c>
      <c r="S9" s="63">
        <f>B4</f>
        <v>0</v>
      </c>
      <c r="T9" s="64"/>
      <c r="U9" s="64"/>
      <c r="V9" s="65"/>
      <c r="W9" s="65"/>
      <c r="X9" s="66"/>
      <c r="Y9" s="73"/>
      <c r="Z9" s="16">
        <f t="shared" si="0"/>
        <v>0</v>
      </c>
      <c r="AA9" s="16">
        <f t="shared" si="1"/>
        <v>0</v>
      </c>
      <c r="AB9" s="16">
        <f t="shared" si="2"/>
        <v>0</v>
      </c>
      <c r="AC9" s="16">
        <f t="shared" si="3"/>
        <v>0</v>
      </c>
      <c r="AD9" s="16">
        <f t="shared" si="4"/>
        <v>0</v>
      </c>
      <c r="AE9" s="16">
        <f t="shared" si="5"/>
        <v>0</v>
      </c>
      <c r="AF9" s="6" t="str">
        <f t="shared" si="6"/>
        <v>- - -</v>
      </c>
    </row>
    <row r="10" spans="1:32">
      <c r="A10" s="100">
        <v>5</v>
      </c>
      <c r="B10" s="101"/>
      <c r="C10" s="67"/>
      <c r="D10" s="67"/>
      <c r="E10" s="67"/>
      <c r="F10" s="67"/>
      <c r="G10" s="51"/>
      <c r="H10" s="100">
        <f>SUM(C11:G11)</f>
        <v>0</v>
      </c>
      <c r="I10" s="100">
        <f>5-H10</f>
        <v>5</v>
      </c>
      <c r="J10" s="50"/>
      <c r="K10" s="50"/>
      <c r="L10" s="50"/>
      <c r="M10" s="50"/>
      <c r="O10" s="48"/>
      <c r="P10" s="48"/>
      <c r="Q10" s="53">
        <f>B2</f>
        <v>0</v>
      </c>
      <c r="R10" s="54" t="s">
        <v>180</v>
      </c>
      <c r="S10" s="54">
        <f>B4</f>
        <v>0</v>
      </c>
      <c r="T10" s="55"/>
      <c r="U10" s="55"/>
      <c r="V10" s="56"/>
      <c r="W10" s="56"/>
      <c r="X10" s="57"/>
      <c r="Y10" s="72"/>
      <c r="Z10" s="14">
        <f t="shared" si="0"/>
        <v>0</v>
      </c>
      <c r="AA10" s="14">
        <f t="shared" si="1"/>
        <v>0</v>
      </c>
      <c r="AB10" s="14">
        <f t="shared" si="2"/>
        <v>0</v>
      </c>
      <c r="AC10" s="14">
        <f t="shared" si="3"/>
        <v>0</v>
      </c>
      <c r="AD10" s="14">
        <f t="shared" si="4"/>
        <v>0</v>
      </c>
      <c r="AE10" s="14">
        <f t="shared" si="5"/>
        <v>0</v>
      </c>
      <c r="AF10" s="2" t="str">
        <f t="shared" si="6"/>
        <v>- - -</v>
      </c>
    </row>
    <row r="11" spans="1:32" ht="15.75" thickBot="1">
      <c r="A11" s="99"/>
      <c r="B11" s="102"/>
      <c r="C11" s="68">
        <f>IF(G3=1,0,1)</f>
        <v>0</v>
      </c>
      <c r="D11" s="68">
        <f>IF(G5=1,0,1)</f>
        <v>0</v>
      </c>
      <c r="E11" s="68">
        <f>IF(G7=1,0,1)</f>
        <v>0</v>
      </c>
      <c r="F11" s="68">
        <f>IF(G9=1,0,1)</f>
        <v>0</v>
      </c>
      <c r="G11" s="52"/>
      <c r="H11" s="99"/>
      <c r="I11" s="99"/>
      <c r="J11" s="50"/>
      <c r="K11" s="50"/>
      <c r="L11" s="50"/>
      <c r="M11" s="50"/>
      <c r="O11" s="48"/>
      <c r="P11" s="48"/>
      <c r="Q11" s="62">
        <f>B8</f>
        <v>0</v>
      </c>
      <c r="R11" s="63" t="s">
        <v>180</v>
      </c>
      <c r="S11" s="63">
        <f>B10</f>
        <v>0</v>
      </c>
      <c r="T11" s="64"/>
      <c r="U11" s="64"/>
      <c r="V11" s="65"/>
      <c r="W11" s="65"/>
      <c r="X11" s="66"/>
      <c r="Y11" s="73"/>
      <c r="Z11" s="16">
        <f t="shared" si="0"/>
        <v>0</v>
      </c>
      <c r="AA11" s="16">
        <f t="shared" si="1"/>
        <v>0</v>
      </c>
      <c r="AB11" s="16">
        <f t="shared" si="2"/>
        <v>0</v>
      </c>
      <c r="AC11" s="16">
        <f t="shared" si="3"/>
        <v>0</v>
      </c>
      <c r="AD11" s="16">
        <f t="shared" si="4"/>
        <v>0</v>
      </c>
      <c r="AE11" s="16">
        <f t="shared" si="5"/>
        <v>0</v>
      </c>
      <c r="AF11" s="6" t="str">
        <f t="shared" si="6"/>
        <v>- - -</v>
      </c>
    </row>
    <row r="12" spans="1:32">
      <c r="A12" s="50"/>
      <c r="B12" s="75"/>
      <c r="C12" s="50"/>
      <c r="D12" s="50"/>
      <c r="E12" s="50"/>
      <c r="G12" s="50"/>
      <c r="H12" s="50"/>
      <c r="O12" s="48"/>
      <c r="P12" s="48"/>
    </row>
    <row r="13" spans="1:32">
      <c r="O13" s="48"/>
      <c r="P13" s="48"/>
    </row>
    <row r="15" spans="1:32" ht="15.75" thickBot="1">
      <c r="A15" s="69" t="s">
        <v>175</v>
      </c>
      <c r="B15" s="69" t="s">
        <v>176</v>
      </c>
      <c r="C15" s="69">
        <v>1</v>
      </c>
      <c r="D15" s="69">
        <v>2</v>
      </c>
      <c r="E15" s="69">
        <v>3</v>
      </c>
      <c r="F15" s="69">
        <v>4</v>
      </c>
      <c r="G15" s="69">
        <v>5</v>
      </c>
      <c r="H15" s="69" t="s">
        <v>218</v>
      </c>
      <c r="I15" s="69" t="s">
        <v>219</v>
      </c>
      <c r="J15" s="50"/>
      <c r="K15" s="50"/>
      <c r="L15" s="50"/>
      <c r="M15" s="50"/>
      <c r="O15" s="48"/>
      <c r="P15" s="48"/>
      <c r="Q15" s="30"/>
      <c r="R15" s="30"/>
      <c r="S15" s="30"/>
      <c r="T15" s="41">
        <v>1</v>
      </c>
      <c r="U15" s="41" t="s">
        <v>200</v>
      </c>
      <c r="V15" s="42">
        <v>2</v>
      </c>
      <c r="W15" s="42" t="s">
        <v>200</v>
      </c>
      <c r="X15" s="43">
        <v>3</v>
      </c>
      <c r="Y15" s="43" t="s">
        <v>200</v>
      </c>
      <c r="AD15" t="s">
        <v>199</v>
      </c>
      <c r="AE15" t="s">
        <v>201</v>
      </c>
      <c r="AF15" t="s">
        <v>202</v>
      </c>
    </row>
    <row r="16" spans="1:32">
      <c r="A16" s="100">
        <v>1</v>
      </c>
      <c r="B16" s="101"/>
      <c r="C16" s="51"/>
      <c r="D16" s="67" t="str">
        <f>AF24</f>
        <v>- - -</v>
      </c>
      <c r="E16" s="67" t="str">
        <f>AF22</f>
        <v>- - -</v>
      </c>
      <c r="F16" s="45" t="str">
        <f>AF20</f>
        <v>- - -</v>
      </c>
      <c r="G16" s="45" t="str">
        <f>AF18</f>
        <v>- - -</v>
      </c>
      <c r="H16" s="100">
        <f>SUM(C17:G17)</f>
        <v>4</v>
      </c>
      <c r="I16" s="100">
        <f>5-H16</f>
        <v>1</v>
      </c>
      <c r="J16" s="50"/>
      <c r="K16" s="50"/>
      <c r="L16" s="50"/>
      <c r="M16" s="50"/>
      <c r="O16" s="48"/>
      <c r="P16" s="48"/>
      <c r="Q16" s="53">
        <f>B18</f>
        <v>0</v>
      </c>
      <c r="R16" s="54" t="s">
        <v>180</v>
      </c>
      <c r="S16" s="54">
        <f>B24</f>
        <v>0</v>
      </c>
      <c r="T16" s="55"/>
      <c r="U16" s="55"/>
      <c r="V16" s="56"/>
      <c r="W16" s="56"/>
      <c r="X16" s="57"/>
      <c r="Y16" s="72"/>
      <c r="Z16" s="14">
        <f t="shared" ref="Z16:Z25" si="7">IF(T16-U16=0,0,IF(T16-U16&gt;0,1,-1))</f>
        <v>0</v>
      </c>
      <c r="AA16" s="14">
        <f t="shared" ref="AA16:AA25" si="8">IF(V16-W16=0,0,IF(V16-W16&gt;0,1,-1))</f>
        <v>0</v>
      </c>
      <c r="AB16" s="14">
        <f t="shared" ref="AB16:AB25" si="9">IF(X16-Y16=0,0,IF(X16-Y16&gt;0,1,-1))</f>
        <v>0</v>
      </c>
      <c r="AC16" s="14">
        <f t="shared" ref="AC16:AC25" si="10">SUM(Z16:AB16)</f>
        <v>0</v>
      </c>
      <c r="AD16" s="14">
        <f t="shared" ref="AD16:AD25" si="11">IF(AC16=0,0,IF(AC16&gt;0,Q16,S16))</f>
        <v>0</v>
      </c>
      <c r="AE16" s="14">
        <f t="shared" ref="AE16:AE25" si="12">IF(AC16=0,0,IF(AC16&gt;0,S16,Q16))</f>
        <v>0</v>
      </c>
      <c r="AF16" s="2" t="str">
        <f t="shared" ref="AF16:AF25" si="13">CONCATENATE(T16,"-",U16," ",V16,"-",W16," ",X16,"-",Y16)</f>
        <v>- - -</v>
      </c>
    </row>
    <row r="17" spans="1:32" ht="15.75" thickBot="1">
      <c r="A17" s="99"/>
      <c r="B17" s="102"/>
      <c r="C17" s="52"/>
      <c r="D17" s="68">
        <f>IF(B16=AD24,1,0)</f>
        <v>1</v>
      </c>
      <c r="E17" s="68">
        <f>IF(B16=AD22,1,0)</f>
        <v>1</v>
      </c>
      <c r="F17" s="68">
        <f>IF(B16=AD20,1,0)</f>
        <v>1</v>
      </c>
      <c r="G17" s="68">
        <f>IF(B16=AD18,1,0)</f>
        <v>1</v>
      </c>
      <c r="H17" s="99"/>
      <c r="I17" s="99"/>
      <c r="J17" s="50"/>
      <c r="K17" s="50"/>
      <c r="L17" s="50"/>
      <c r="M17" s="50"/>
      <c r="O17" s="48"/>
      <c r="P17" s="48">
        <v>3</v>
      </c>
      <c r="Q17" s="62">
        <f>B20</f>
        <v>0</v>
      </c>
      <c r="R17" s="63" t="s">
        <v>180</v>
      </c>
      <c r="S17" s="63">
        <f>B22</f>
        <v>0</v>
      </c>
      <c r="T17" s="64"/>
      <c r="U17" s="64"/>
      <c r="V17" s="65"/>
      <c r="W17" s="65"/>
      <c r="X17" s="66"/>
      <c r="Y17" s="73"/>
      <c r="Z17" s="16">
        <f t="shared" si="7"/>
        <v>0</v>
      </c>
      <c r="AA17" s="16">
        <f t="shared" si="8"/>
        <v>0</v>
      </c>
      <c r="AB17" s="16">
        <f t="shared" si="9"/>
        <v>0</v>
      </c>
      <c r="AC17" s="16">
        <f t="shared" si="10"/>
        <v>0</v>
      </c>
      <c r="AD17" s="16">
        <f t="shared" si="11"/>
        <v>0</v>
      </c>
      <c r="AE17" s="16">
        <f t="shared" si="12"/>
        <v>0</v>
      </c>
      <c r="AF17" s="6" t="str">
        <f t="shared" si="13"/>
        <v>- - -</v>
      </c>
    </row>
    <row r="18" spans="1:32">
      <c r="A18" s="100">
        <v>2</v>
      </c>
      <c r="B18" s="101"/>
      <c r="C18" s="67"/>
      <c r="D18" s="51"/>
      <c r="E18" s="67" t="str">
        <f>AF19</f>
        <v>- - -</v>
      </c>
      <c r="F18" s="45" t="str">
        <f>AF23</f>
        <v>- - -</v>
      </c>
      <c r="G18" s="45" t="str">
        <f>AF16</f>
        <v>- - -</v>
      </c>
      <c r="H18" s="100">
        <f>SUM(C19:G19)</f>
        <v>3</v>
      </c>
      <c r="I18" s="100">
        <f>5-H18</f>
        <v>2</v>
      </c>
      <c r="J18" s="50"/>
      <c r="K18" s="50"/>
      <c r="L18" s="50"/>
      <c r="M18" s="50"/>
      <c r="O18" s="48"/>
      <c r="P18" s="48"/>
      <c r="Q18" s="53">
        <f>B16</f>
        <v>0</v>
      </c>
      <c r="R18" s="54" t="s">
        <v>180</v>
      </c>
      <c r="S18" s="54">
        <f>B24</f>
        <v>0</v>
      </c>
      <c r="T18" s="55"/>
      <c r="U18" s="55"/>
      <c r="V18" s="56"/>
      <c r="W18" s="56"/>
      <c r="X18" s="57"/>
      <c r="Y18" s="72"/>
      <c r="Z18" s="14">
        <f t="shared" si="7"/>
        <v>0</v>
      </c>
      <c r="AA18" s="14">
        <f t="shared" si="8"/>
        <v>0</v>
      </c>
      <c r="AB18" s="14">
        <f t="shared" si="9"/>
        <v>0</v>
      </c>
      <c r="AC18" s="14">
        <f t="shared" si="10"/>
        <v>0</v>
      </c>
      <c r="AD18" s="14">
        <f t="shared" si="11"/>
        <v>0</v>
      </c>
      <c r="AE18" s="14">
        <f t="shared" si="12"/>
        <v>0</v>
      </c>
      <c r="AF18" s="2" t="str">
        <f t="shared" si="13"/>
        <v>- - -</v>
      </c>
    </row>
    <row r="19" spans="1:32" ht="15.75" thickBot="1">
      <c r="A19" s="99"/>
      <c r="B19" s="102"/>
      <c r="C19" s="68">
        <f>IF(D17=1,0,1)</f>
        <v>0</v>
      </c>
      <c r="D19" s="52"/>
      <c r="E19" s="68">
        <f>IF(B18=AD19,1,0)</f>
        <v>1</v>
      </c>
      <c r="F19" s="68">
        <f>IF(B18=AD23,1,0)</f>
        <v>1</v>
      </c>
      <c r="G19" s="68">
        <f>IF(B18=AD16,1,0)</f>
        <v>1</v>
      </c>
      <c r="H19" s="99"/>
      <c r="I19" s="99"/>
      <c r="J19" s="50"/>
      <c r="K19" s="50"/>
      <c r="L19" s="50"/>
      <c r="M19" s="50"/>
      <c r="O19" s="48"/>
      <c r="P19" s="48">
        <v>2</v>
      </c>
      <c r="Q19" s="62">
        <f>B18</f>
        <v>0</v>
      </c>
      <c r="R19" s="63" t="s">
        <v>180</v>
      </c>
      <c r="S19" s="63">
        <f>B20</f>
        <v>0</v>
      </c>
      <c r="T19" s="64"/>
      <c r="U19" s="64"/>
      <c r="V19" s="65"/>
      <c r="W19" s="65"/>
      <c r="X19" s="66"/>
      <c r="Y19" s="73"/>
      <c r="Z19" s="16">
        <f t="shared" si="7"/>
        <v>0</v>
      </c>
      <c r="AA19" s="16">
        <f t="shared" si="8"/>
        <v>0</v>
      </c>
      <c r="AB19" s="16">
        <f t="shared" si="9"/>
        <v>0</v>
      </c>
      <c r="AC19" s="16">
        <f t="shared" si="10"/>
        <v>0</v>
      </c>
      <c r="AD19" s="16">
        <f t="shared" si="11"/>
        <v>0</v>
      </c>
      <c r="AE19" s="16">
        <f t="shared" si="12"/>
        <v>0</v>
      </c>
      <c r="AF19" s="6" t="str">
        <f t="shared" si="13"/>
        <v>- - -</v>
      </c>
    </row>
    <row r="20" spans="1:32">
      <c r="A20" s="100">
        <v>3</v>
      </c>
      <c r="B20" s="101"/>
      <c r="C20" s="67"/>
      <c r="D20" s="45"/>
      <c r="E20" s="51"/>
      <c r="F20" s="45" t="str">
        <f>AF17</f>
        <v>- - -</v>
      </c>
      <c r="G20" s="45" t="str">
        <f>AF21</f>
        <v>- - -</v>
      </c>
      <c r="H20" s="100">
        <f>SUM(C21:G21)</f>
        <v>2</v>
      </c>
      <c r="I20" s="100">
        <f>5-H20</f>
        <v>3</v>
      </c>
      <c r="J20" s="50"/>
      <c r="K20" s="50"/>
      <c r="L20" s="50"/>
      <c r="M20" s="50"/>
      <c r="O20" s="48"/>
      <c r="P20" s="48">
        <v>1</v>
      </c>
      <c r="Q20" s="53">
        <f>B16</f>
        <v>0</v>
      </c>
      <c r="R20" s="54" t="s">
        <v>180</v>
      </c>
      <c r="S20" s="54">
        <f>B22</f>
        <v>0</v>
      </c>
      <c r="T20" s="55"/>
      <c r="U20" s="55"/>
      <c r="V20" s="56"/>
      <c r="W20" s="56"/>
      <c r="X20" s="57"/>
      <c r="Y20" s="72"/>
      <c r="Z20" s="14">
        <f t="shared" si="7"/>
        <v>0</v>
      </c>
      <c r="AA20" s="14">
        <f t="shared" si="8"/>
        <v>0</v>
      </c>
      <c r="AB20" s="14">
        <f t="shared" si="9"/>
        <v>0</v>
      </c>
      <c r="AC20" s="14">
        <f t="shared" si="10"/>
        <v>0</v>
      </c>
      <c r="AD20" s="14">
        <f t="shared" si="11"/>
        <v>0</v>
      </c>
      <c r="AE20" s="14">
        <f t="shared" si="12"/>
        <v>0</v>
      </c>
      <c r="AF20" s="2" t="str">
        <f t="shared" si="13"/>
        <v>- - -</v>
      </c>
    </row>
    <row r="21" spans="1:32" ht="15.75" thickBot="1">
      <c r="A21" s="99"/>
      <c r="B21" s="102"/>
      <c r="C21" s="68">
        <f>IF(E17=1,0,1)</f>
        <v>0</v>
      </c>
      <c r="D21" s="68">
        <f>IF(E19=1,0,1)</f>
        <v>0</v>
      </c>
      <c r="E21" s="52"/>
      <c r="F21" s="68">
        <f>IF(B20=AD17,1,0)</f>
        <v>1</v>
      </c>
      <c r="G21" s="68">
        <f>IF(B20=AD21,1,0)</f>
        <v>1</v>
      </c>
      <c r="H21" s="99"/>
      <c r="I21" s="99"/>
      <c r="J21" s="50"/>
      <c r="K21" s="50"/>
      <c r="L21" s="50"/>
      <c r="M21" s="50"/>
      <c r="O21" s="48"/>
      <c r="P21" s="48"/>
      <c r="Q21" s="62">
        <f>B24</f>
        <v>0</v>
      </c>
      <c r="R21" s="63" t="s">
        <v>180</v>
      </c>
      <c r="S21" s="63">
        <f>B20</f>
        <v>0</v>
      </c>
      <c r="T21" s="64"/>
      <c r="U21" s="64"/>
      <c r="V21" s="65"/>
      <c r="W21" s="65"/>
      <c r="X21" s="66"/>
      <c r="Y21" s="73"/>
      <c r="Z21" s="16">
        <f t="shared" si="7"/>
        <v>0</v>
      </c>
      <c r="AA21" s="16">
        <f t="shared" si="8"/>
        <v>0</v>
      </c>
      <c r="AB21" s="16">
        <f t="shared" si="9"/>
        <v>0</v>
      </c>
      <c r="AC21" s="16">
        <f t="shared" si="10"/>
        <v>0</v>
      </c>
      <c r="AD21" s="16">
        <f t="shared" si="11"/>
        <v>0</v>
      </c>
      <c r="AE21" s="16">
        <f t="shared" si="12"/>
        <v>0</v>
      </c>
      <c r="AF21" s="6" t="str">
        <f t="shared" si="13"/>
        <v>- - -</v>
      </c>
    </row>
    <row r="22" spans="1:32">
      <c r="A22" s="100">
        <v>4</v>
      </c>
      <c r="B22" s="101"/>
      <c r="C22" s="67"/>
      <c r="D22" s="67"/>
      <c r="E22" s="67"/>
      <c r="F22" s="51"/>
      <c r="G22" s="45" t="str">
        <f>AF25</f>
        <v>- - -</v>
      </c>
      <c r="H22" s="100">
        <f>SUM(C23:G23)</f>
        <v>1</v>
      </c>
      <c r="I22" s="100">
        <f>5-H22</f>
        <v>4</v>
      </c>
      <c r="J22" s="50"/>
      <c r="K22" s="50"/>
      <c r="L22" s="50"/>
      <c r="M22" s="50"/>
      <c r="O22" s="48"/>
      <c r="P22" s="48"/>
      <c r="Q22" s="53">
        <f>B16</f>
        <v>0</v>
      </c>
      <c r="R22" s="54" t="s">
        <v>180</v>
      </c>
      <c r="S22" s="54">
        <f>B20</f>
        <v>0</v>
      </c>
      <c r="T22" s="55"/>
      <c r="U22" s="55"/>
      <c r="V22" s="56"/>
      <c r="W22" s="56"/>
      <c r="X22" s="57"/>
      <c r="Y22" s="72"/>
      <c r="Z22" s="14">
        <f t="shared" si="7"/>
        <v>0</v>
      </c>
      <c r="AA22" s="14">
        <f t="shared" si="8"/>
        <v>0</v>
      </c>
      <c r="AB22" s="14">
        <f t="shared" si="9"/>
        <v>0</v>
      </c>
      <c r="AC22" s="14">
        <f t="shared" si="10"/>
        <v>0</v>
      </c>
      <c r="AD22" s="14">
        <f t="shared" si="11"/>
        <v>0</v>
      </c>
      <c r="AE22" s="14">
        <f t="shared" si="12"/>
        <v>0</v>
      </c>
      <c r="AF22" s="2" t="str">
        <f t="shared" si="13"/>
        <v>- - -</v>
      </c>
    </row>
    <row r="23" spans="1:32" ht="15.75" thickBot="1">
      <c r="A23" s="99"/>
      <c r="B23" s="102"/>
      <c r="C23" s="68">
        <f>IF(F17=1,0,1)</f>
        <v>0</v>
      </c>
      <c r="D23" s="68">
        <f>IF(F19=1,0,1)</f>
        <v>0</v>
      </c>
      <c r="E23" s="68">
        <f>IF(F21=1,0,1)</f>
        <v>0</v>
      </c>
      <c r="F23" s="52"/>
      <c r="G23" s="68">
        <f>IF(B22=AD25,1,0)</f>
        <v>1</v>
      </c>
      <c r="H23" s="99"/>
      <c r="I23" s="99"/>
      <c r="J23" s="50"/>
      <c r="K23" s="50"/>
      <c r="L23" s="50"/>
      <c r="M23" s="50"/>
      <c r="O23" s="48"/>
      <c r="P23" s="48"/>
      <c r="Q23" s="62">
        <f>B22</f>
        <v>0</v>
      </c>
      <c r="R23" s="63" t="s">
        <v>180</v>
      </c>
      <c r="S23" s="63">
        <f>B18</f>
        <v>0</v>
      </c>
      <c r="T23" s="64"/>
      <c r="U23" s="64"/>
      <c r="V23" s="65"/>
      <c r="W23" s="65"/>
      <c r="X23" s="66"/>
      <c r="Y23" s="73"/>
      <c r="Z23" s="16">
        <f t="shared" si="7"/>
        <v>0</v>
      </c>
      <c r="AA23" s="16">
        <f t="shared" si="8"/>
        <v>0</v>
      </c>
      <c r="AB23" s="16">
        <f t="shared" si="9"/>
        <v>0</v>
      </c>
      <c r="AC23" s="16">
        <f t="shared" si="10"/>
        <v>0</v>
      </c>
      <c r="AD23" s="16">
        <f t="shared" si="11"/>
        <v>0</v>
      </c>
      <c r="AE23" s="16">
        <f t="shared" si="12"/>
        <v>0</v>
      </c>
      <c r="AF23" s="6" t="str">
        <f t="shared" si="13"/>
        <v>- - -</v>
      </c>
    </row>
    <row r="24" spans="1:32">
      <c r="A24" s="100">
        <v>5</v>
      </c>
      <c r="B24" s="101"/>
      <c r="C24" s="67"/>
      <c r="D24" s="67"/>
      <c r="E24" s="67"/>
      <c r="F24" s="67"/>
      <c r="G24" s="51"/>
      <c r="H24" s="100">
        <f>SUM(C25:G25)</f>
        <v>0</v>
      </c>
      <c r="I24" s="100">
        <f>5-H24</f>
        <v>5</v>
      </c>
      <c r="J24" s="50"/>
      <c r="K24" s="50"/>
      <c r="L24" s="50"/>
      <c r="M24" s="50"/>
      <c r="O24" s="48"/>
      <c r="P24" s="48">
        <v>2</v>
      </c>
      <c r="Q24" s="53">
        <f>B16</f>
        <v>0</v>
      </c>
      <c r="R24" s="54" t="s">
        <v>180</v>
      </c>
      <c r="S24" s="54">
        <f>B18</f>
        <v>0</v>
      </c>
      <c r="T24" s="55"/>
      <c r="U24" s="55"/>
      <c r="V24" s="56"/>
      <c r="W24" s="56"/>
      <c r="X24" s="57"/>
      <c r="Y24" s="72"/>
      <c r="Z24" s="14">
        <f t="shared" si="7"/>
        <v>0</v>
      </c>
      <c r="AA24" s="14">
        <f t="shared" si="8"/>
        <v>0</v>
      </c>
      <c r="AB24" s="14">
        <f t="shared" si="9"/>
        <v>0</v>
      </c>
      <c r="AC24" s="14">
        <f t="shared" si="10"/>
        <v>0</v>
      </c>
      <c r="AD24" s="14">
        <f t="shared" si="11"/>
        <v>0</v>
      </c>
      <c r="AE24" s="14">
        <f t="shared" si="12"/>
        <v>0</v>
      </c>
      <c r="AF24" s="2" t="str">
        <f t="shared" si="13"/>
        <v>- - -</v>
      </c>
    </row>
    <row r="25" spans="1:32" ht="15.75" thickBot="1">
      <c r="A25" s="99"/>
      <c r="B25" s="102"/>
      <c r="C25" s="68">
        <f>IF(G17=1,0,1)</f>
        <v>0</v>
      </c>
      <c r="D25" s="68">
        <f>IF(G19=1,0,1)</f>
        <v>0</v>
      </c>
      <c r="E25" s="68">
        <f>IF(G21=1,0,1)</f>
        <v>0</v>
      </c>
      <c r="F25" s="68">
        <f>IF(G23=1,0,1)</f>
        <v>0</v>
      </c>
      <c r="G25" s="52"/>
      <c r="H25" s="99"/>
      <c r="I25" s="99"/>
      <c r="J25" s="50"/>
      <c r="K25" s="50"/>
      <c r="L25" s="50"/>
      <c r="M25" s="50"/>
      <c r="O25" s="48"/>
      <c r="P25" s="48"/>
      <c r="Q25" s="62">
        <f>B22</f>
        <v>0</v>
      </c>
      <c r="R25" s="63" t="s">
        <v>180</v>
      </c>
      <c r="S25" s="63">
        <f>B24</f>
        <v>0</v>
      </c>
      <c r="T25" s="64"/>
      <c r="U25" s="64"/>
      <c r="V25" s="65"/>
      <c r="W25" s="65"/>
      <c r="X25" s="66"/>
      <c r="Y25" s="73"/>
      <c r="Z25" s="16">
        <f t="shared" si="7"/>
        <v>0</v>
      </c>
      <c r="AA25" s="16">
        <f t="shared" si="8"/>
        <v>0</v>
      </c>
      <c r="AB25" s="16">
        <f t="shared" si="9"/>
        <v>0</v>
      </c>
      <c r="AC25" s="16">
        <f t="shared" si="10"/>
        <v>0</v>
      </c>
      <c r="AD25" s="16">
        <f t="shared" si="11"/>
        <v>0</v>
      </c>
      <c r="AE25" s="16">
        <f t="shared" si="12"/>
        <v>0</v>
      </c>
      <c r="AF25" s="6" t="str">
        <f t="shared" si="13"/>
        <v>- - -</v>
      </c>
    </row>
    <row r="27" spans="1:32">
      <c r="A27" s="74" t="s">
        <v>226</v>
      </c>
    </row>
    <row r="28" spans="1:32" ht="15.75" thickBot="1">
      <c r="A28" s="69" t="s">
        <v>175</v>
      </c>
      <c r="B28" s="69" t="s">
        <v>176</v>
      </c>
      <c r="C28" s="69">
        <v>1</v>
      </c>
      <c r="D28" s="69">
        <v>2</v>
      </c>
      <c r="E28" s="69">
        <v>3</v>
      </c>
      <c r="F28" s="69">
        <v>4</v>
      </c>
      <c r="G28" s="69" t="s">
        <v>218</v>
      </c>
      <c r="H28" s="69" t="s">
        <v>219</v>
      </c>
      <c r="O28" s="48"/>
      <c r="P28" s="48"/>
      <c r="Q28" s="30"/>
      <c r="R28" s="30"/>
      <c r="S28" s="30"/>
      <c r="T28" s="41">
        <v>1</v>
      </c>
      <c r="U28" s="41" t="s">
        <v>200</v>
      </c>
      <c r="V28" s="42">
        <v>2</v>
      </c>
      <c r="W28" s="42" t="s">
        <v>200</v>
      </c>
      <c r="X28" s="43">
        <v>3</v>
      </c>
      <c r="Y28" s="43" t="s">
        <v>200</v>
      </c>
      <c r="AD28" t="s">
        <v>199</v>
      </c>
      <c r="AE28" t="s">
        <v>201</v>
      </c>
      <c r="AF28" t="s">
        <v>202</v>
      </c>
    </row>
    <row r="29" spans="1:32">
      <c r="A29" s="97">
        <v>1</v>
      </c>
      <c r="B29" s="98"/>
      <c r="C29" s="51"/>
      <c r="D29" s="67" t="str">
        <f>AF33</f>
        <v>- - -</v>
      </c>
      <c r="E29" s="67" t="str">
        <f>AF31</f>
        <v>- - -</v>
      </c>
      <c r="F29" s="45" t="str">
        <f>AF29</f>
        <v>- - -</v>
      </c>
      <c r="G29" s="99">
        <f>SUM(C30:F30)</f>
        <v>3</v>
      </c>
      <c r="H29" s="97">
        <f>4-G29</f>
        <v>1</v>
      </c>
      <c r="O29" s="48"/>
      <c r="P29" s="48"/>
      <c r="Q29" s="53">
        <f>B29</f>
        <v>0</v>
      </c>
      <c r="R29" s="54" t="s">
        <v>180</v>
      </c>
      <c r="S29" s="54">
        <f>B35</f>
        <v>0</v>
      </c>
      <c r="T29" s="55"/>
      <c r="U29" s="55"/>
      <c r="V29" s="56"/>
      <c r="W29" s="56"/>
      <c r="X29" s="57"/>
      <c r="Y29" s="72"/>
      <c r="Z29" s="14">
        <f t="shared" ref="Z29:Z34" si="14">IF(T29-U29=0,0,IF(T29-U29&gt;0,1,-1))</f>
        <v>0</v>
      </c>
      <c r="AA29" s="14">
        <f t="shared" ref="AA29:AA34" si="15">IF(V29-W29=0,0,IF(V29-W29&gt;0,1,-1))</f>
        <v>0</v>
      </c>
      <c r="AB29" s="14">
        <f t="shared" ref="AB29:AB34" si="16">IF(X29-Y29=0,0,IF(X29-Y29&gt;0,1,-1))</f>
        <v>0</v>
      </c>
      <c r="AC29" s="14">
        <f t="shared" ref="AC29:AC34" si="17">SUM(Z29:AB29)</f>
        <v>0</v>
      </c>
      <c r="AD29" s="14">
        <f t="shared" ref="AD29:AD34" si="18">IF(AC29=0,0,IF(AC29&gt;0,Q29,S29))</f>
        <v>0</v>
      </c>
      <c r="AE29" s="14">
        <f t="shared" ref="AE29:AE34" si="19">IF(AC29=0,0,IF(AC29&gt;0,S29,Q29))</f>
        <v>0</v>
      </c>
      <c r="AF29" s="2" t="str">
        <f t="shared" ref="AF29:AF34" si="20">CONCATENATE(T29,"-",U29," ",V29,"-",W29," ",X29,"-",Y29)</f>
        <v>- - -</v>
      </c>
    </row>
    <row r="30" spans="1:32" ht="15.75" thickBot="1">
      <c r="A30" s="97"/>
      <c r="B30" s="98"/>
      <c r="C30" s="52"/>
      <c r="D30" s="68">
        <f>IF(B29=AD33,1,0)</f>
        <v>1</v>
      </c>
      <c r="E30" s="68">
        <f>IF(B29=AD31,1,0)</f>
        <v>1</v>
      </c>
      <c r="F30" s="68">
        <f>IF(B29=AD29,1,0)</f>
        <v>1</v>
      </c>
      <c r="G30" s="97"/>
      <c r="H30" s="97"/>
      <c r="O30" s="48"/>
      <c r="P30" s="48"/>
      <c r="Q30" s="62">
        <f>B31</f>
        <v>0</v>
      </c>
      <c r="R30" s="63" t="s">
        <v>180</v>
      </c>
      <c r="S30" s="63">
        <f>B33</f>
        <v>0</v>
      </c>
      <c r="T30" s="64"/>
      <c r="U30" s="64"/>
      <c r="V30" s="65"/>
      <c r="W30" s="65"/>
      <c r="X30" s="66"/>
      <c r="Y30" s="73"/>
      <c r="Z30" s="16">
        <f t="shared" si="14"/>
        <v>0</v>
      </c>
      <c r="AA30" s="16">
        <f t="shared" si="15"/>
        <v>0</v>
      </c>
      <c r="AB30" s="16">
        <f t="shared" si="16"/>
        <v>0</v>
      </c>
      <c r="AC30" s="16">
        <f t="shared" si="17"/>
        <v>0</v>
      </c>
      <c r="AD30" s="16">
        <f t="shared" si="18"/>
        <v>0</v>
      </c>
      <c r="AE30" s="16">
        <f t="shared" si="19"/>
        <v>0</v>
      </c>
      <c r="AF30" s="6" t="str">
        <f t="shared" si="20"/>
        <v>- - -</v>
      </c>
    </row>
    <row r="31" spans="1:32">
      <c r="A31" s="97">
        <v>2</v>
      </c>
      <c r="B31" s="98"/>
      <c r="C31" s="67"/>
      <c r="D31" s="51"/>
      <c r="E31" s="67" t="str">
        <f>AF30</f>
        <v>- - -</v>
      </c>
      <c r="F31" s="45" t="str">
        <f>AF32</f>
        <v>- - -</v>
      </c>
      <c r="G31" s="99">
        <f>SUM(C32:F32)</f>
        <v>2</v>
      </c>
      <c r="H31" s="97">
        <f t="shared" ref="H31" si="21">4-G31</f>
        <v>2</v>
      </c>
      <c r="O31" s="48"/>
      <c r="P31" s="48"/>
      <c r="Q31" s="53">
        <f>B29</f>
        <v>0</v>
      </c>
      <c r="R31" s="54" t="s">
        <v>180</v>
      </c>
      <c r="S31" s="54">
        <f>B33</f>
        <v>0</v>
      </c>
      <c r="T31" s="55"/>
      <c r="U31" s="55"/>
      <c r="V31" s="56"/>
      <c r="W31" s="56"/>
      <c r="X31" s="57"/>
      <c r="Y31" s="72"/>
      <c r="Z31" s="14">
        <f t="shared" si="14"/>
        <v>0</v>
      </c>
      <c r="AA31" s="14">
        <f t="shared" si="15"/>
        <v>0</v>
      </c>
      <c r="AB31" s="14">
        <f t="shared" si="16"/>
        <v>0</v>
      </c>
      <c r="AC31" s="14">
        <f t="shared" si="17"/>
        <v>0</v>
      </c>
      <c r="AD31" s="14">
        <f t="shared" si="18"/>
        <v>0</v>
      </c>
      <c r="AE31" s="14">
        <f t="shared" si="19"/>
        <v>0</v>
      </c>
      <c r="AF31" s="2" t="str">
        <f t="shared" si="20"/>
        <v>- - -</v>
      </c>
    </row>
    <row r="32" spans="1:32" ht="15.75" thickBot="1">
      <c r="A32" s="97"/>
      <c r="B32" s="98"/>
      <c r="C32" s="68">
        <f>IF(D30=1,0,1)</f>
        <v>0</v>
      </c>
      <c r="D32" s="52"/>
      <c r="E32" s="68">
        <f>IF(B31=AD30,1,0)</f>
        <v>1</v>
      </c>
      <c r="F32" s="68">
        <f>IF(B31=AD32,1,0)</f>
        <v>1</v>
      </c>
      <c r="G32" s="97"/>
      <c r="H32" s="97"/>
      <c r="O32" s="48"/>
      <c r="P32" s="48"/>
      <c r="Q32" s="62">
        <f>B35</f>
        <v>0</v>
      </c>
      <c r="R32" s="63" t="s">
        <v>180</v>
      </c>
      <c r="S32" s="63">
        <f>B31</f>
        <v>0</v>
      </c>
      <c r="T32" s="64"/>
      <c r="U32" s="64"/>
      <c r="V32" s="65"/>
      <c r="W32" s="65"/>
      <c r="X32" s="66"/>
      <c r="Y32" s="73"/>
      <c r="Z32" s="16">
        <f t="shared" si="14"/>
        <v>0</v>
      </c>
      <c r="AA32" s="16">
        <f t="shared" si="15"/>
        <v>0</v>
      </c>
      <c r="AB32" s="16">
        <f t="shared" si="16"/>
        <v>0</v>
      </c>
      <c r="AC32" s="16">
        <f t="shared" si="17"/>
        <v>0</v>
      </c>
      <c r="AD32" s="16">
        <f t="shared" si="18"/>
        <v>0</v>
      </c>
      <c r="AE32" s="16">
        <f t="shared" si="19"/>
        <v>0</v>
      </c>
      <c r="AF32" s="6" t="str">
        <f t="shared" si="20"/>
        <v>- - -</v>
      </c>
    </row>
    <row r="33" spans="1:32">
      <c r="A33" s="97">
        <v>3</v>
      </c>
      <c r="B33" s="98"/>
      <c r="C33" s="67"/>
      <c r="D33" s="45"/>
      <c r="E33" s="51"/>
      <c r="F33" s="45" t="str">
        <f>AF34</f>
        <v>- - -</v>
      </c>
      <c r="G33" s="99">
        <f>SUM(C34:F34)</f>
        <v>1</v>
      </c>
      <c r="H33" s="97">
        <f t="shared" ref="H33" si="22">4-G33</f>
        <v>3</v>
      </c>
      <c r="O33" s="48"/>
      <c r="P33" s="48"/>
      <c r="Q33" s="53">
        <f>B29</f>
        <v>0</v>
      </c>
      <c r="R33" s="54" t="s">
        <v>180</v>
      </c>
      <c r="S33" s="54">
        <f>B31</f>
        <v>0</v>
      </c>
      <c r="T33" s="55"/>
      <c r="U33" s="55"/>
      <c r="V33" s="56"/>
      <c r="W33" s="56"/>
      <c r="X33" s="57"/>
      <c r="Y33" s="72"/>
      <c r="Z33" s="14">
        <f t="shared" si="14"/>
        <v>0</v>
      </c>
      <c r="AA33" s="14">
        <f t="shared" si="15"/>
        <v>0</v>
      </c>
      <c r="AB33" s="14">
        <f t="shared" si="16"/>
        <v>0</v>
      </c>
      <c r="AC33" s="14">
        <f t="shared" si="17"/>
        <v>0</v>
      </c>
      <c r="AD33" s="14">
        <f t="shared" si="18"/>
        <v>0</v>
      </c>
      <c r="AE33" s="14">
        <f t="shared" si="19"/>
        <v>0</v>
      </c>
      <c r="AF33" s="2" t="str">
        <f t="shared" si="20"/>
        <v>- - -</v>
      </c>
    </row>
    <row r="34" spans="1:32" ht="15.75" thickBot="1">
      <c r="A34" s="97"/>
      <c r="B34" s="98"/>
      <c r="C34" s="68">
        <f>IF(E30=1,0,1)</f>
        <v>0</v>
      </c>
      <c r="D34" s="68">
        <f>IF(E32=1,0,1)</f>
        <v>0</v>
      </c>
      <c r="E34" s="52"/>
      <c r="F34" s="68">
        <f>IF(B33=AD34,1,0)</f>
        <v>1</v>
      </c>
      <c r="G34" s="97"/>
      <c r="H34" s="97"/>
      <c r="O34" s="48"/>
      <c r="P34" s="48"/>
      <c r="Q34" s="62">
        <f>B33</f>
        <v>0</v>
      </c>
      <c r="R34" s="63" t="s">
        <v>180</v>
      </c>
      <c r="S34" s="63">
        <f>B35</f>
        <v>0</v>
      </c>
      <c r="T34" s="64"/>
      <c r="U34" s="64"/>
      <c r="V34" s="65"/>
      <c r="W34" s="65"/>
      <c r="X34" s="66"/>
      <c r="Y34" s="73"/>
      <c r="Z34" s="16">
        <f t="shared" si="14"/>
        <v>0</v>
      </c>
      <c r="AA34" s="16">
        <f t="shared" si="15"/>
        <v>0</v>
      </c>
      <c r="AB34" s="16">
        <f t="shared" si="16"/>
        <v>0</v>
      </c>
      <c r="AC34" s="16">
        <f t="shared" si="17"/>
        <v>0</v>
      </c>
      <c r="AD34" s="16">
        <f t="shared" si="18"/>
        <v>0</v>
      </c>
      <c r="AE34" s="16">
        <f t="shared" si="19"/>
        <v>0</v>
      </c>
      <c r="AF34" s="6" t="str">
        <f t="shared" si="20"/>
        <v>- - -</v>
      </c>
    </row>
    <row r="35" spans="1:32">
      <c r="A35" s="97">
        <v>4</v>
      </c>
      <c r="B35" s="98"/>
      <c r="C35" s="67"/>
      <c r="D35" s="67"/>
      <c r="E35" s="67"/>
      <c r="F35" s="51"/>
      <c r="G35" s="99">
        <f>SUM(C36:F36)</f>
        <v>0</v>
      </c>
      <c r="H35" s="97">
        <f t="shared" ref="H35" si="23">4-G35</f>
        <v>4</v>
      </c>
      <c r="O35" s="48"/>
      <c r="P35" s="48"/>
    </row>
    <row r="36" spans="1:32">
      <c r="A36" s="97"/>
      <c r="B36" s="98"/>
      <c r="C36" s="68">
        <f>IF(F30=1,0,1)</f>
        <v>0</v>
      </c>
      <c r="D36" s="68">
        <f>IF(F32=1,0,1)</f>
        <v>0</v>
      </c>
      <c r="E36" s="68">
        <f>IF(F34=1,0,1)</f>
        <v>0</v>
      </c>
      <c r="F36" s="52"/>
      <c r="G36" s="97"/>
      <c r="H36" s="97"/>
      <c r="O36" s="48"/>
      <c r="P36" s="48"/>
    </row>
    <row r="39" spans="1:32">
      <c r="A39" s="74" t="s">
        <v>227</v>
      </c>
    </row>
    <row r="40" spans="1:32" ht="15.75" thickBot="1">
      <c r="A40" s="69" t="s">
        <v>175</v>
      </c>
      <c r="B40" s="69" t="s">
        <v>176</v>
      </c>
      <c r="C40" s="69">
        <v>1</v>
      </c>
      <c r="D40" s="69">
        <v>2</v>
      </c>
      <c r="E40" s="69">
        <v>3</v>
      </c>
      <c r="F40" s="69">
        <v>4</v>
      </c>
      <c r="G40" s="69" t="s">
        <v>218</v>
      </c>
      <c r="H40" s="69" t="s">
        <v>219</v>
      </c>
      <c r="O40" s="48"/>
      <c r="P40" s="48"/>
      <c r="Q40" s="30"/>
      <c r="R40" s="30"/>
      <c r="S40" s="30"/>
      <c r="T40" s="41">
        <v>1</v>
      </c>
      <c r="U40" s="41" t="s">
        <v>200</v>
      </c>
      <c r="V40" s="42">
        <v>2</v>
      </c>
      <c r="W40" s="42" t="s">
        <v>200</v>
      </c>
      <c r="X40" s="43">
        <v>3</v>
      </c>
      <c r="Y40" s="43" t="s">
        <v>200</v>
      </c>
      <c r="AD40" t="s">
        <v>199</v>
      </c>
      <c r="AE40" t="s">
        <v>201</v>
      </c>
      <c r="AF40" t="s">
        <v>202</v>
      </c>
    </row>
    <row r="41" spans="1:32">
      <c r="A41" s="97">
        <v>1</v>
      </c>
      <c r="B41" s="98"/>
      <c r="C41" s="51"/>
      <c r="D41" s="67" t="str">
        <f>AF45</f>
        <v>- - -</v>
      </c>
      <c r="E41" s="67" t="str">
        <f>AF43</f>
        <v>- - -</v>
      </c>
      <c r="F41" s="45" t="str">
        <f>AF41</f>
        <v>- - -</v>
      </c>
      <c r="G41" s="99">
        <f>SUM(C42:F42)</f>
        <v>3</v>
      </c>
      <c r="H41" s="97">
        <f>4-G41</f>
        <v>1</v>
      </c>
      <c r="O41" s="48"/>
      <c r="P41" s="48"/>
      <c r="Q41" s="53">
        <f>B41</f>
        <v>0</v>
      </c>
      <c r="R41" s="54" t="s">
        <v>180</v>
      </c>
      <c r="S41" s="54">
        <f>B47</f>
        <v>0</v>
      </c>
      <c r="T41" s="55"/>
      <c r="U41" s="55"/>
      <c r="V41" s="56"/>
      <c r="W41" s="56"/>
      <c r="X41" s="57"/>
      <c r="Y41" s="72"/>
      <c r="Z41" s="14">
        <f t="shared" ref="Z41:Z46" si="24">IF(T41-U41=0,0,IF(T41-U41&gt;0,1,-1))</f>
        <v>0</v>
      </c>
      <c r="AA41" s="14">
        <f t="shared" ref="AA41:AA46" si="25">IF(V41-W41=0,0,IF(V41-W41&gt;0,1,-1))</f>
        <v>0</v>
      </c>
      <c r="AB41" s="14">
        <f t="shared" ref="AB41:AB46" si="26">IF(X41-Y41=0,0,IF(X41-Y41&gt;0,1,-1))</f>
        <v>0</v>
      </c>
      <c r="AC41" s="14">
        <f t="shared" ref="AC41:AC46" si="27">SUM(Z41:AB41)</f>
        <v>0</v>
      </c>
      <c r="AD41" s="14">
        <f t="shared" ref="AD41:AD46" si="28">IF(AC41=0,0,IF(AC41&gt;0,Q41,S41))</f>
        <v>0</v>
      </c>
      <c r="AE41" s="14">
        <f t="shared" ref="AE41:AE46" si="29">IF(AC41=0,0,IF(AC41&gt;0,S41,Q41))</f>
        <v>0</v>
      </c>
      <c r="AF41" s="2" t="str">
        <f t="shared" ref="AF41:AF46" si="30">CONCATENATE(T41,"-",U41," ",V41,"-",W41," ",X41,"-",Y41)</f>
        <v>- - -</v>
      </c>
    </row>
    <row r="42" spans="1:32" ht="15.75" thickBot="1">
      <c r="A42" s="97"/>
      <c r="B42" s="98"/>
      <c r="C42" s="52"/>
      <c r="D42" s="68">
        <f>IF(B41=AD45,1,0)</f>
        <v>1</v>
      </c>
      <c r="E42" s="68">
        <f>IF(B41=AD43,1,0)</f>
        <v>1</v>
      </c>
      <c r="F42" s="68">
        <f>IF(B41=AD41,1,0)</f>
        <v>1</v>
      </c>
      <c r="G42" s="97"/>
      <c r="H42" s="97"/>
      <c r="O42" s="48"/>
      <c r="P42" s="48"/>
      <c r="Q42" s="62">
        <f>B43</f>
        <v>0</v>
      </c>
      <c r="R42" s="63" t="s">
        <v>180</v>
      </c>
      <c r="S42" s="63">
        <f>B45</f>
        <v>0</v>
      </c>
      <c r="T42" s="64"/>
      <c r="U42" s="64"/>
      <c r="V42" s="65"/>
      <c r="W42" s="65"/>
      <c r="X42" s="66"/>
      <c r="Y42" s="73"/>
      <c r="Z42" s="16">
        <f t="shared" si="24"/>
        <v>0</v>
      </c>
      <c r="AA42" s="16">
        <f t="shared" si="25"/>
        <v>0</v>
      </c>
      <c r="AB42" s="16">
        <f t="shared" si="26"/>
        <v>0</v>
      </c>
      <c r="AC42" s="16">
        <f t="shared" si="27"/>
        <v>0</v>
      </c>
      <c r="AD42" s="16">
        <f t="shared" si="28"/>
        <v>0</v>
      </c>
      <c r="AE42" s="16">
        <f t="shared" si="29"/>
        <v>0</v>
      </c>
      <c r="AF42" s="6" t="str">
        <f t="shared" si="30"/>
        <v>- - -</v>
      </c>
    </row>
    <row r="43" spans="1:32">
      <c r="A43" s="97">
        <v>2</v>
      </c>
      <c r="B43" s="98"/>
      <c r="C43" s="67"/>
      <c r="D43" s="51"/>
      <c r="E43" s="67" t="str">
        <f>AF42</f>
        <v>- - -</v>
      </c>
      <c r="F43" s="45" t="str">
        <f>AF44</f>
        <v>- - -</v>
      </c>
      <c r="G43" s="99">
        <f>SUM(C44:F44)</f>
        <v>2</v>
      </c>
      <c r="H43" s="97">
        <f t="shared" ref="H43" si="31">4-G43</f>
        <v>2</v>
      </c>
      <c r="O43" s="48"/>
      <c r="P43" s="48"/>
      <c r="Q43" s="53">
        <f>B41</f>
        <v>0</v>
      </c>
      <c r="R43" s="54" t="s">
        <v>180</v>
      </c>
      <c r="S43" s="54">
        <f>B45</f>
        <v>0</v>
      </c>
      <c r="T43" s="55"/>
      <c r="U43" s="55"/>
      <c r="V43" s="56"/>
      <c r="W43" s="56"/>
      <c r="X43" s="57"/>
      <c r="Y43" s="72"/>
      <c r="Z43" s="14">
        <f t="shared" si="24"/>
        <v>0</v>
      </c>
      <c r="AA43" s="14">
        <f t="shared" si="25"/>
        <v>0</v>
      </c>
      <c r="AB43" s="14">
        <f t="shared" si="26"/>
        <v>0</v>
      </c>
      <c r="AC43" s="14">
        <f t="shared" si="27"/>
        <v>0</v>
      </c>
      <c r="AD43" s="14">
        <f t="shared" si="28"/>
        <v>0</v>
      </c>
      <c r="AE43" s="14">
        <f t="shared" si="29"/>
        <v>0</v>
      </c>
      <c r="AF43" s="2" t="str">
        <f t="shared" si="30"/>
        <v>- - -</v>
      </c>
    </row>
    <row r="44" spans="1:32" ht="15.75" thickBot="1">
      <c r="A44" s="97"/>
      <c r="B44" s="98"/>
      <c r="C44" s="68">
        <f>IF(D42=1,0,1)</f>
        <v>0</v>
      </c>
      <c r="D44" s="52"/>
      <c r="E44" s="68">
        <f>IF(B43=AD42,1,0)</f>
        <v>1</v>
      </c>
      <c r="F44" s="68">
        <f>IF(B43=AD44,1,0)</f>
        <v>1</v>
      </c>
      <c r="G44" s="97"/>
      <c r="H44" s="97"/>
      <c r="O44" s="48"/>
      <c r="P44" s="48"/>
      <c r="Q44" s="62">
        <f>B47</f>
        <v>0</v>
      </c>
      <c r="R44" s="63" t="s">
        <v>180</v>
      </c>
      <c r="S44" s="63">
        <f>B43</f>
        <v>0</v>
      </c>
      <c r="T44" s="64"/>
      <c r="U44" s="64"/>
      <c r="V44" s="65"/>
      <c r="W44" s="65"/>
      <c r="X44" s="66"/>
      <c r="Y44" s="73"/>
      <c r="Z44" s="16">
        <f t="shared" si="24"/>
        <v>0</v>
      </c>
      <c r="AA44" s="16">
        <f t="shared" si="25"/>
        <v>0</v>
      </c>
      <c r="AB44" s="16">
        <f t="shared" si="26"/>
        <v>0</v>
      </c>
      <c r="AC44" s="16">
        <f t="shared" si="27"/>
        <v>0</v>
      </c>
      <c r="AD44" s="16">
        <f t="shared" si="28"/>
        <v>0</v>
      </c>
      <c r="AE44" s="16">
        <f t="shared" si="29"/>
        <v>0</v>
      </c>
      <c r="AF44" s="6" t="str">
        <f t="shared" si="30"/>
        <v>- - -</v>
      </c>
    </row>
    <row r="45" spans="1:32">
      <c r="A45" s="97">
        <v>3</v>
      </c>
      <c r="B45" s="98"/>
      <c r="C45" s="67"/>
      <c r="D45" s="45"/>
      <c r="E45" s="51"/>
      <c r="F45" s="45" t="str">
        <f>AF46</f>
        <v>- - -</v>
      </c>
      <c r="G45" s="99">
        <f>SUM(C46:F46)</f>
        <v>1</v>
      </c>
      <c r="H45" s="97">
        <f t="shared" ref="H45" si="32">4-G45</f>
        <v>3</v>
      </c>
      <c r="O45" s="48"/>
      <c r="P45" s="48"/>
      <c r="Q45" s="53">
        <f>B41</f>
        <v>0</v>
      </c>
      <c r="R45" s="54" t="s">
        <v>180</v>
      </c>
      <c r="S45" s="54">
        <f>B43</f>
        <v>0</v>
      </c>
      <c r="T45" s="55"/>
      <c r="U45" s="55"/>
      <c r="V45" s="56"/>
      <c r="W45" s="56"/>
      <c r="X45" s="57"/>
      <c r="Y45" s="72"/>
      <c r="Z45" s="14">
        <f t="shared" si="24"/>
        <v>0</v>
      </c>
      <c r="AA45" s="14">
        <f t="shared" si="25"/>
        <v>0</v>
      </c>
      <c r="AB45" s="14">
        <f t="shared" si="26"/>
        <v>0</v>
      </c>
      <c r="AC45" s="14">
        <f t="shared" si="27"/>
        <v>0</v>
      </c>
      <c r="AD45" s="14">
        <f t="shared" si="28"/>
        <v>0</v>
      </c>
      <c r="AE45" s="14">
        <f t="shared" si="29"/>
        <v>0</v>
      </c>
      <c r="AF45" s="2" t="str">
        <f t="shared" si="30"/>
        <v>- - -</v>
      </c>
    </row>
    <row r="46" spans="1:32" ht="15.75" thickBot="1">
      <c r="A46" s="97"/>
      <c r="B46" s="98"/>
      <c r="C46" s="68">
        <f>IF(E42=1,0,1)</f>
        <v>0</v>
      </c>
      <c r="D46" s="68">
        <f>IF(E44=1,0,1)</f>
        <v>0</v>
      </c>
      <c r="E46" s="52"/>
      <c r="F46" s="68">
        <f>IF(B45=AD46,1,0)</f>
        <v>1</v>
      </c>
      <c r="G46" s="97"/>
      <c r="H46" s="97"/>
      <c r="O46" s="48"/>
      <c r="P46" s="48"/>
      <c r="Q46" s="62">
        <f>B45</f>
        <v>0</v>
      </c>
      <c r="R46" s="63" t="s">
        <v>180</v>
      </c>
      <c r="S46" s="63">
        <f>B47</f>
        <v>0</v>
      </c>
      <c r="T46" s="64"/>
      <c r="U46" s="64"/>
      <c r="V46" s="65"/>
      <c r="W46" s="65"/>
      <c r="X46" s="66"/>
      <c r="Y46" s="73"/>
      <c r="Z46" s="16">
        <f t="shared" si="24"/>
        <v>0</v>
      </c>
      <c r="AA46" s="16">
        <f t="shared" si="25"/>
        <v>0</v>
      </c>
      <c r="AB46" s="16">
        <f t="shared" si="26"/>
        <v>0</v>
      </c>
      <c r="AC46" s="16">
        <f t="shared" si="27"/>
        <v>0</v>
      </c>
      <c r="AD46" s="16">
        <f t="shared" si="28"/>
        <v>0</v>
      </c>
      <c r="AE46" s="16">
        <f t="shared" si="29"/>
        <v>0</v>
      </c>
      <c r="AF46" s="6" t="str">
        <f t="shared" si="30"/>
        <v>- - -</v>
      </c>
    </row>
    <row r="47" spans="1:32">
      <c r="A47" s="97">
        <v>4</v>
      </c>
      <c r="B47" s="98"/>
      <c r="C47" s="67"/>
      <c r="D47" s="67"/>
      <c r="E47" s="67"/>
      <c r="F47" s="51"/>
      <c r="G47" s="99">
        <f>SUM(C48:F48)</f>
        <v>0</v>
      </c>
      <c r="H47" s="97">
        <f t="shared" ref="H47" si="33">4-G47</f>
        <v>4</v>
      </c>
      <c r="O47" s="48"/>
      <c r="P47" s="48"/>
    </row>
    <row r="48" spans="1:32">
      <c r="A48" s="97"/>
      <c r="B48" s="98"/>
      <c r="C48" s="68">
        <f>IF(F42=1,0,1)</f>
        <v>0</v>
      </c>
      <c r="D48" s="68">
        <f>IF(F44=1,0,1)</f>
        <v>0</v>
      </c>
      <c r="E48" s="68">
        <f>IF(F46=1,0,1)</f>
        <v>0</v>
      </c>
      <c r="F48" s="52"/>
      <c r="G48" s="97"/>
      <c r="H48" s="97"/>
      <c r="O48" s="48"/>
      <c r="P48" s="48"/>
    </row>
  </sheetData>
  <mergeCells count="72">
    <mergeCell ref="I2:I3"/>
    <mergeCell ref="I4:I5"/>
    <mergeCell ref="I6:I7"/>
    <mergeCell ref="I8:I9"/>
    <mergeCell ref="A10:A11"/>
    <mergeCell ref="B10:B11"/>
    <mergeCell ref="H10:H11"/>
    <mergeCell ref="I10:I11"/>
    <mergeCell ref="A6:A7"/>
    <mergeCell ref="B6:B7"/>
    <mergeCell ref="H6:H7"/>
    <mergeCell ref="A8:A9"/>
    <mergeCell ref="B8:B9"/>
    <mergeCell ref="H8:H9"/>
    <mergeCell ref="A2:A3"/>
    <mergeCell ref="B2:B3"/>
    <mergeCell ref="A47:A48"/>
    <mergeCell ref="B47:B48"/>
    <mergeCell ref="G47:G48"/>
    <mergeCell ref="H47:H48"/>
    <mergeCell ref="A43:A44"/>
    <mergeCell ref="B43:B44"/>
    <mergeCell ref="G43:G44"/>
    <mergeCell ref="H43:H44"/>
    <mergeCell ref="A45:A46"/>
    <mergeCell ref="B45:B46"/>
    <mergeCell ref="G45:G46"/>
    <mergeCell ref="H45:H46"/>
    <mergeCell ref="A35:A36"/>
    <mergeCell ref="B35:B36"/>
    <mergeCell ref="G35:G36"/>
    <mergeCell ref="H35:H36"/>
    <mergeCell ref="A41:A42"/>
    <mergeCell ref="B41:B42"/>
    <mergeCell ref="G41:G42"/>
    <mergeCell ref="H41:H42"/>
    <mergeCell ref="A31:A32"/>
    <mergeCell ref="B31:B32"/>
    <mergeCell ref="G31:G32"/>
    <mergeCell ref="H31:H32"/>
    <mergeCell ref="A33:A34"/>
    <mergeCell ref="B33:B34"/>
    <mergeCell ref="G33:G34"/>
    <mergeCell ref="H33:H34"/>
    <mergeCell ref="A24:A25"/>
    <mergeCell ref="B24:B25"/>
    <mergeCell ref="H24:H25"/>
    <mergeCell ref="I24:I25"/>
    <mergeCell ref="A29:A30"/>
    <mergeCell ref="B29:B30"/>
    <mergeCell ref="G29:G30"/>
    <mergeCell ref="H29:H30"/>
    <mergeCell ref="A20:A21"/>
    <mergeCell ref="B20:B21"/>
    <mergeCell ref="H20:H21"/>
    <mergeCell ref="I20:I21"/>
    <mergeCell ref="A22:A23"/>
    <mergeCell ref="B22:B23"/>
    <mergeCell ref="H22:H23"/>
    <mergeCell ref="I22:I23"/>
    <mergeCell ref="I16:I17"/>
    <mergeCell ref="A18:A19"/>
    <mergeCell ref="B18:B19"/>
    <mergeCell ref="H18:H19"/>
    <mergeCell ref="I18:I19"/>
    <mergeCell ref="H2:H3"/>
    <mergeCell ref="A4:A5"/>
    <mergeCell ref="B4:B5"/>
    <mergeCell ref="H4:H5"/>
    <mergeCell ref="A16:A17"/>
    <mergeCell ref="B16:B17"/>
    <mergeCell ref="H16:H1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G41"/>
  <sheetViews>
    <sheetView zoomScale="90" zoomScaleNormal="90" workbookViewId="0">
      <selection activeCell="AH26" sqref="AH26"/>
    </sheetView>
  </sheetViews>
  <sheetFormatPr defaultRowHeight="15"/>
  <cols>
    <col min="1" max="1" width="3.140625" bestFit="1" customWidth="1"/>
    <col min="2" max="2" width="20.7109375" bestFit="1" customWidth="1"/>
    <col min="3" max="6" width="16.140625" bestFit="1" customWidth="1"/>
    <col min="7" max="7" width="2.42578125" bestFit="1" customWidth="1"/>
    <col min="8" max="8" width="2.7109375" bestFit="1" customWidth="1"/>
    <col min="9" max="9" width="1.5703125" customWidth="1"/>
    <col min="10" max="15" width="1.5703125" hidden="1" customWidth="1"/>
    <col min="16" max="16" width="1.5703125" customWidth="1"/>
    <col min="17" max="17" width="20.7109375" style="30" bestFit="1" customWidth="1"/>
    <col min="18" max="18" width="1.7109375" bestFit="1" customWidth="1"/>
    <col min="19" max="19" width="20.7109375" bestFit="1" customWidth="1"/>
    <col min="20" max="25" width="3.85546875" customWidth="1"/>
    <col min="26" max="33" width="0" hidden="1" customWidth="1"/>
  </cols>
  <sheetData>
    <row r="2" spans="1:33">
      <c r="A2" s="80" t="s">
        <v>175</v>
      </c>
      <c r="B2" s="80" t="s">
        <v>176</v>
      </c>
      <c r="C2" s="80">
        <v>1</v>
      </c>
      <c r="D2" s="80">
        <v>2</v>
      </c>
      <c r="E2" s="80">
        <v>3</v>
      </c>
      <c r="F2" s="80">
        <v>4</v>
      </c>
      <c r="G2" s="80" t="s">
        <v>218</v>
      </c>
      <c r="H2" s="80" t="s">
        <v>219</v>
      </c>
      <c r="O2" s="48"/>
      <c r="P2" s="48"/>
      <c r="Q2" s="20"/>
      <c r="R2" s="20"/>
      <c r="S2" s="20"/>
      <c r="T2" s="59">
        <v>1</v>
      </c>
      <c r="U2" s="59" t="s">
        <v>200</v>
      </c>
      <c r="V2" s="60">
        <v>2</v>
      </c>
      <c r="W2" s="60" t="s">
        <v>200</v>
      </c>
      <c r="X2" s="61">
        <v>3</v>
      </c>
      <c r="Y2" s="61" t="s">
        <v>200</v>
      </c>
      <c r="Z2" s="9"/>
      <c r="AA2" s="9"/>
      <c r="AB2" s="9"/>
      <c r="AC2" s="9"/>
      <c r="AD2" s="9" t="s">
        <v>199</v>
      </c>
      <c r="AE2" s="9" t="s">
        <v>201</v>
      </c>
      <c r="AF2" s="9" t="s">
        <v>202</v>
      </c>
      <c r="AG2" s="9"/>
    </row>
    <row r="3" spans="1:33">
      <c r="A3" s="100">
        <v>1</v>
      </c>
      <c r="B3" s="101" t="s">
        <v>266</v>
      </c>
      <c r="C3" s="51"/>
      <c r="D3" s="82" t="str">
        <f>AF7</f>
        <v>21-16 17-21 21-11</v>
      </c>
      <c r="E3" s="82" t="str">
        <f>AF5</f>
        <v>21-16 21-16 -</v>
      </c>
      <c r="F3" s="45" t="str">
        <f>AF3</f>
        <v>21-8 21-3 -</v>
      </c>
      <c r="G3" s="100">
        <f>SUM(C4:F4)</f>
        <v>3</v>
      </c>
      <c r="H3" s="100">
        <f>4-G3</f>
        <v>1</v>
      </c>
      <c r="O3" s="48"/>
      <c r="P3" s="48"/>
      <c r="Q3" s="20" t="str">
        <f>B3</f>
        <v>Пирогов-Наумов</v>
      </c>
      <c r="R3" s="58" t="s">
        <v>180</v>
      </c>
      <c r="S3" s="58" t="str">
        <f>B9</f>
        <v>Куклис-Андреева</v>
      </c>
      <c r="T3" s="59">
        <v>21</v>
      </c>
      <c r="U3" s="59">
        <v>8</v>
      </c>
      <c r="V3" s="60">
        <v>21</v>
      </c>
      <c r="W3" s="60">
        <v>3</v>
      </c>
      <c r="X3" s="61"/>
      <c r="Y3" s="61"/>
      <c r="Z3" s="9">
        <f t="shared" ref="Z3:Z8" si="0">IF(T3-U3=0,0,IF(T3-U3&gt;0,1,-1))</f>
        <v>1</v>
      </c>
      <c r="AA3" s="9">
        <f t="shared" ref="AA3:AA8" si="1">IF(V3-W3=0,0,IF(V3-W3&gt;0,1,-1))</f>
        <v>1</v>
      </c>
      <c r="AB3" s="9">
        <f t="shared" ref="AB3:AB8" si="2">IF(X3-Y3=0,0,IF(X3-Y3&gt;0,1,-1))</f>
        <v>0</v>
      </c>
      <c r="AC3" s="9">
        <f t="shared" ref="AC3:AC8" si="3">SUM(Z3:AB3)</f>
        <v>2</v>
      </c>
      <c r="AD3" s="9" t="str">
        <f t="shared" ref="AD3:AD8" si="4">IF(AC3=0,0,IF(AC3&gt;0,Q3,S3))</f>
        <v>Пирогов-Наумов</v>
      </c>
      <c r="AE3" s="9" t="str">
        <f t="shared" ref="AE3:AE8" si="5">IF(AC3=0,0,IF(AC3&gt;0,S3,Q3))</f>
        <v>Куклис-Андреева</v>
      </c>
      <c r="AF3" s="9" t="str">
        <f t="shared" ref="AF3:AF8" si="6">CONCATENATE(T3,"-",U3," ",V3,"-",W3," ",X3,"-",Y3)</f>
        <v>21-8 21-3 -</v>
      </c>
      <c r="AG3" s="9" t="str">
        <f t="shared" ref="AG3:AG8" si="7">CONCATENATE(U3,"-",T3," ",W3,"-",V3," ",Y3,"-",X3)</f>
        <v>8-21 3-21 -</v>
      </c>
    </row>
    <row r="4" spans="1:33">
      <c r="A4" s="99"/>
      <c r="B4" s="102"/>
      <c r="C4" s="52"/>
      <c r="D4" s="81">
        <f>IF(B3=AD7,1,0)</f>
        <v>1</v>
      </c>
      <c r="E4" s="81">
        <f>IF(B3=AD5,1,0)</f>
        <v>1</v>
      </c>
      <c r="F4" s="81">
        <f>IF(B3=AD3,1,0)</f>
        <v>1</v>
      </c>
      <c r="G4" s="99"/>
      <c r="H4" s="99"/>
      <c r="O4" s="48"/>
      <c r="P4" s="48"/>
      <c r="Q4" s="20" t="str">
        <f>B5</f>
        <v>Дмитриев-Духовская</v>
      </c>
      <c r="R4" s="58" t="s">
        <v>180</v>
      </c>
      <c r="S4" s="58" t="str">
        <f>B7</f>
        <v>Горсков-Солнцев</v>
      </c>
      <c r="T4" s="59">
        <v>21</v>
      </c>
      <c r="U4" s="59">
        <v>13</v>
      </c>
      <c r="V4" s="60">
        <v>21</v>
      </c>
      <c r="W4" s="60">
        <v>13</v>
      </c>
      <c r="X4" s="61"/>
      <c r="Y4" s="61"/>
      <c r="Z4" s="9">
        <f t="shared" si="0"/>
        <v>1</v>
      </c>
      <c r="AA4" s="9">
        <f t="shared" si="1"/>
        <v>1</v>
      </c>
      <c r="AB4" s="9">
        <f t="shared" si="2"/>
        <v>0</v>
      </c>
      <c r="AC4" s="9">
        <f t="shared" si="3"/>
        <v>2</v>
      </c>
      <c r="AD4" s="9" t="str">
        <f t="shared" si="4"/>
        <v>Дмитриев-Духовская</v>
      </c>
      <c r="AE4" s="9" t="str">
        <f t="shared" si="5"/>
        <v>Горсков-Солнцев</v>
      </c>
      <c r="AF4" s="9" t="str">
        <f t="shared" si="6"/>
        <v>21-13 21-13 -</v>
      </c>
      <c r="AG4" s="9" t="str">
        <f t="shared" si="7"/>
        <v>13-21 13-21 -</v>
      </c>
    </row>
    <row r="5" spans="1:33">
      <c r="A5" s="100">
        <v>2</v>
      </c>
      <c r="B5" s="101" t="s">
        <v>268</v>
      </c>
      <c r="C5" s="82" t="str">
        <f>AG7</f>
        <v>16-21 21-17 11-21</v>
      </c>
      <c r="D5" s="51"/>
      <c r="E5" s="82" t="str">
        <f>AF4</f>
        <v>21-13 21-13 -</v>
      </c>
      <c r="F5" s="45" t="str">
        <f>AF6</f>
        <v>5-21 5-21 -</v>
      </c>
      <c r="G5" s="100">
        <f>SUM(C6:F6)</f>
        <v>2</v>
      </c>
      <c r="H5" s="100">
        <f t="shared" ref="H5" si="8">4-G5</f>
        <v>2</v>
      </c>
      <c r="O5" s="48"/>
      <c r="P5" s="48"/>
      <c r="Q5" s="20" t="str">
        <f>B3</f>
        <v>Пирогов-Наумов</v>
      </c>
      <c r="R5" s="58" t="s">
        <v>180</v>
      </c>
      <c r="S5" s="58" t="str">
        <f>B7</f>
        <v>Горсков-Солнцев</v>
      </c>
      <c r="T5" s="59">
        <v>21</v>
      </c>
      <c r="U5" s="59">
        <v>16</v>
      </c>
      <c r="V5" s="60">
        <v>21</v>
      </c>
      <c r="W5" s="60">
        <v>16</v>
      </c>
      <c r="X5" s="61"/>
      <c r="Y5" s="61"/>
      <c r="Z5" s="9">
        <f t="shared" si="0"/>
        <v>1</v>
      </c>
      <c r="AA5" s="9">
        <f t="shared" si="1"/>
        <v>1</v>
      </c>
      <c r="AB5" s="9">
        <f t="shared" si="2"/>
        <v>0</v>
      </c>
      <c r="AC5" s="9">
        <f t="shared" si="3"/>
        <v>2</v>
      </c>
      <c r="AD5" s="9" t="str">
        <f t="shared" si="4"/>
        <v>Пирогов-Наумов</v>
      </c>
      <c r="AE5" s="9" t="str">
        <f t="shared" si="5"/>
        <v>Горсков-Солнцев</v>
      </c>
      <c r="AF5" s="9" t="str">
        <f t="shared" si="6"/>
        <v>21-16 21-16 -</v>
      </c>
      <c r="AG5" s="9" t="str">
        <f t="shared" si="7"/>
        <v>16-21 16-21 -</v>
      </c>
    </row>
    <row r="6" spans="1:33">
      <c r="A6" s="99"/>
      <c r="B6" s="102"/>
      <c r="C6" s="81">
        <f>IF(D4=1,0,1)</f>
        <v>0</v>
      </c>
      <c r="D6" s="52"/>
      <c r="E6" s="81">
        <f>IF(B5=AD4,1,0)</f>
        <v>1</v>
      </c>
      <c r="F6" s="81">
        <f>IF(B5=AD6,1,0)</f>
        <v>1</v>
      </c>
      <c r="G6" s="99"/>
      <c r="H6" s="99"/>
      <c r="O6" s="48"/>
      <c r="P6" s="48"/>
      <c r="Q6" s="20" t="str">
        <f>B9</f>
        <v>Куклис-Андреева</v>
      </c>
      <c r="R6" s="58" t="s">
        <v>180</v>
      </c>
      <c r="S6" s="58" t="str">
        <f>B5</f>
        <v>Дмитриев-Духовская</v>
      </c>
      <c r="T6" s="59">
        <v>5</v>
      </c>
      <c r="U6" s="59">
        <v>21</v>
      </c>
      <c r="V6" s="60">
        <v>5</v>
      </c>
      <c r="W6" s="60">
        <v>21</v>
      </c>
      <c r="X6" s="61"/>
      <c r="Y6" s="61"/>
      <c r="Z6" s="9">
        <f t="shared" si="0"/>
        <v>-1</v>
      </c>
      <c r="AA6" s="9">
        <f t="shared" si="1"/>
        <v>-1</v>
      </c>
      <c r="AB6" s="9">
        <f t="shared" si="2"/>
        <v>0</v>
      </c>
      <c r="AC6" s="9">
        <f t="shared" si="3"/>
        <v>-2</v>
      </c>
      <c r="AD6" s="9" t="str">
        <f t="shared" si="4"/>
        <v>Дмитриев-Духовская</v>
      </c>
      <c r="AE6" s="9" t="str">
        <f t="shared" si="5"/>
        <v>Куклис-Андреева</v>
      </c>
      <c r="AF6" s="9" t="str">
        <f t="shared" si="6"/>
        <v>5-21 5-21 -</v>
      </c>
      <c r="AG6" s="9" t="str">
        <f t="shared" si="7"/>
        <v>21-5 21-5 -</v>
      </c>
    </row>
    <row r="7" spans="1:33">
      <c r="A7" s="100">
        <v>3</v>
      </c>
      <c r="B7" s="101" t="s">
        <v>270</v>
      </c>
      <c r="C7" s="82" t="str">
        <f>AG5</f>
        <v>16-21 16-21 -</v>
      </c>
      <c r="D7" s="45" t="str">
        <f>AG4</f>
        <v>13-21 13-21 -</v>
      </c>
      <c r="E7" s="51"/>
      <c r="F7" s="45" t="str">
        <f>AF8</f>
        <v>21-10 21-10 -</v>
      </c>
      <c r="G7" s="100">
        <f>SUM(C8:F8)</f>
        <v>1</v>
      </c>
      <c r="H7" s="100">
        <f t="shared" ref="H7" si="9">4-G7</f>
        <v>3</v>
      </c>
      <c r="O7" s="48"/>
      <c r="P7" s="48"/>
      <c r="Q7" s="20" t="str">
        <f>B3</f>
        <v>Пирогов-Наумов</v>
      </c>
      <c r="R7" s="58" t="s">
        <v>180</v>
      </c>
      <c r="S7" s="58" t="str">
        <f>B5</f>
        <v>Дмитриев-Духовская</v>
      </c>
      <c r="T7" s="59">
        <v>21</v>
      </c>
      <c r="U7" s="59">
        <v>16</v>
      </c>
      <c r="V7" s="60">
        <v>17</v>
      </c>
      <c r="W7" s="60">
        <v>21</v>
      </c>
      <c r="X7" s="61">
        <v>21</v>
      </c>
      <c r="Y7" s="61">
        <v>11</v>
      </c>
      <c r="Z7" s="9">
        <f t="shared" si="0"/>
        <v>1</v>
      </c>
      <c r="AA7" s="9">
        <f t="shared" si="1"/>
        <v>-1</v>
      </c>
      <c r="AB7" s="9">
        <f t="shared" si="2"/>
        <v>1</v>
      </c>
      <c r="AC7" s="9">
        <f t="shared" si="3"/>
        <v>1</v>
      </c>
      <c r="AD7" s="9" t="str">
        <f t="shared" si="4"/>
        <v>Пирогов-Наумов</v>
      </c>
      <c r="AE7" s="9" t="str">
        <f t="shared" si="5"/>
        <v>Дмитриев-Духовская</v>
      </c>
      <c r="AF7" s="9" t="str">
        <f t="shared" si="6"/>
        <v>21-16 17-21 21-11</v>
      </c>
      <c r="AG7" s="9" t="str">
        <f t="shared" si="7"/>
        <v>16-21 21-17 11-21</v>
      </c>
    </row>
    <row r="8" spans="1:33">
      <c r="A8" s="99"/>
      <c r="B8" s="102"/>
      <c r="C8" s="81">
        <f>IF(E4=1,0,1)</f>
        <v>0</v>
      </c>
      <c r="D8" s="81">
        <f>IF(E6=1,0,1)</f>
        <v>0</v>
      </c>
      <c r="E8" s="52"/>
      <c r="F8" s="81">
        <f>IF(B7=AD8,1,0)</f>
        <v>1</v>
      </c>
      <c r="G8" s="99"/>
      <c r="H8" s="99"/>
      <c r="O8" s="48"/>
      <c r="P8" s="48"/>
      <c r="Q8" s="20" t="str">
        <f>B7</f>
        <v>Горсков-Солнцев</v>
      </c>
      <c r="R8" s="58" t="s">
        <v>180</v>
      </c>
      <c r="S8" s="58" t="str">
        <f>B9</f>
        <v>Куклис-Андреева</v>
      </c>
      <c r="T8" s="59">
        <v>21</v>
      </c>
      <c r="U8" s="59">
        <v>10</v>
      </c>
      <c r="V8" s="60">
        <v>21</v>
      </c>
      <c r="W8" s="60">
        <v>10</v>
      </c>
      <c r="X8" s="61"/>
      <c r="Y8" s="61"/>
      <c r="Z8" s="9">
        <f t="shared" si="0"/>
        <v>1</v>
      </c>
      <c r="AA8" s="9">
        <f t="shared" si="1"/>
        <v>1</v>
      </c>
      <c r="AB8" s="9">
        <f t="shared" si="2"/>
        <v>0</v>
      </c>
      <c r="AC8" s="9">
        <f t="shared" si="3"/>
        <v>2</v>
      </c>
      <c r="AD8" s="9" t="str">
        <f t="shared" si="4"/>
        <v>Горсков-Солнцев</v>
      </c>
      <c r="AE8" s="9" t="str">
        <f t="shared" si="5"/>
        <v>Куклис-Андреева</v>
      </c>
      <c r="AF8" s="9" t="str">
        <f t="shared" si="6"/>
        <v>21-10 21-10 -</v>
      </c>
      <c r="AG8" s="9" t="str">
        <f t="shared" si="7"/>
        <v>10-21 10-21 -</v>
      </c>
    </row>
    <row r="9" spans="1:33">
      <c r="A9" s="100">
        <v>4</v>
      </c>
      <c r="B9" s="101" t="s">
        <v>273</v>
      </c>
      <c r="C9" s="82" t="str">
        <f>AG3</f>
        <v>8-21 3-21 -</v>
      </c>
      <c r="D9" s="82" t="str">
        <f>AG6</f>
        <v>21-5 21-5 -</v>
      </c>
      <c r="E9" s="82" t="str">
        <f>AG8</f>
        <v>10-21 10-21 -</v>
      </c>
      <c r="F9" s="51"/>
      <c r="G9" s="100">
        <f>SUM(C10:F10)</f>
        <v>0</v>
      </c>
      <c r="H9" s="100">
        <f t="shared" ref="H9" si="10">4-G9</f>
        <v>4</v>
      </c>
      <c r="O9" s="48"/>
      <c r="P9" s="48"/>
      <c r="Q9" s="20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>
      <c r="A10" s="99"/>
      <c r="B10" s="102"/>
      <c r="C10" s="81">
        <f>IF(F4=1,0,1)</f>
        <v>0</v>
      </c>
      <c r="D10" s="81">
        <f>IF(F6=1,0,1)</f>
        <v>0</v>
      </c>
      <c r="E10" s="81">
        <f>IF(F8=1,0,1)</f>
        <v>0</v>
      </c>
      <c r="F10" s="52"/>
      <c r="G10" s="99"/>
      <c r="H10" s="99"/>
      <c r="O10" s="48"/>
      <c r="P10" s="48"/>
      <c r="Q10" s="20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2" spans="1:33">
      <c r="A12" s="80" t="s">
        <v>175</v>
      </c>
      <c r="B12" s="80" t="s">
        <v>176</v>
      </c>
      <c r="C12" s="80">
        <v>1</v>
      </c>
      <c r="D12" s="80">
        <v>2</v>
      </c>
      <c r="E12" s="80">
        <v>3</v>
      </c>
      <c r="F12" s="80">
        <v>4</v>
      </c>
      <c r="G12" s="80" t="s">
        <v>218</v>
      </c>
      <c r="H12" s="80" t="s">
        <v>219</v>
      </c>
      <c r="O12" s="48"/>
      <c r="P12" s="48"/>
      <c r="Q12" s="20"/>
      <c r="R12" s="20"/>
      <c r="S12" s="20"/>
      <c r="T12" s="59">
        <v>1</v>
      </c>
      <c r="U12" s="59" t="s">
        <v>200</v>
      </c>
      <c r="V12" s="60">
        <v>2</v>
      </c>
      <c r="W12" s="60" t="s">
        <v>200</v>
      </c>
      <c r="X12" s="61">
        <v>3</v>
      </c>
      <c r="Y12" s="61" t="s">
        <v>200</v>
      </c>
      <c r="Z12" s="9"/>
      <c r="AA12" s="9"/>
      <c r="AB12" s="9"/>
      <c r="AC12" s="9"/>
      <c r="AD12" s="9" t="s">
        <v>199</v>
      </c>
      <c r="AE12" s="9" t="s">
        <v>201</v>
      </c>
      <c r="AF12" s="9" t="s">
        <v>202</v>
      </c>
      <c r="AG12" s="9"/>
    </row>
    <row r="13" spans="1:33">
      <c r="A13" s="97">
        <v>1</v>
      </c>
      <c r="B13" s="98" t="s">
        <v>267</v>
      </c>
      <c r="C13" s="51"/>
      <c r="D13" s="82" t="str">
        <f>AF17</f>
        <v>21-11 21-9 -</v>
      </c>
      <c r="E13" s="82" t="str">
        <f>AF15</f>
        <v>21-0 - -</v>
      </c>
      <c r="F13" s="45" t="str">
        <f>AF13</f>
        <v>21-12 21-7 -</v>
      </c>
      <c r="G13" s="99">
        <f>SUM(C14:F14)</f>
        <v>3</v>
      </c>
      <c r="H13" s="97">
        <f>4-G13</f>
        <v>1</v>
      </c>
      <c r="O13" s="48"/>
      <c r="P13" s="48"/>
      <c r="Q13" s="20" t="str">
        <f>B13</f>
        <v>Ушаков-Духовской</v>
      </c>
      <c r="R13" s="58" t="s">
        <v>180</v>
      </c>
      <c r="S13" s="58" t="str">
        <f>B19</f>
        <v>Елькин-Шайдюк</v>
      </c>
      <c r="T13" s="59">
        <v>21</v>
      </c>
      <c r="U13" s="59">
        <v>12</v>
      </c>
      <c r="V13" s="60">
        <v>21</v>
      </c>
      <c r="W13" s="60">
        <v>7</v>
      </c>
      <c r="X13" s="61"/>
      <c r="Y13" s="61"/>
      <c r="Z13" s="9">
        <f t="shared" ref="Z13:Z18" si="11">IF(T13-U13=0,0,IF(T13-U13&gt;0,1,-1))</f>
        <v>1</v>
      </c>
      <c r="AA13" s="9">
        <f t="shared" ref="AA13:AA18" si="12">IF(V13-W13=0,0,IF(V13-W13&gt;0,1,-1))</f>
        <v>1</v>
      </c>
      <c r="AB13" s="9">
        <f t="shared" ref="AB13:AB18" si="13">IF(X13-Y13=0,0,IF(X13-Y13&gt;0,1,-1))</f>
        <v>0</v>
      </c>
      <c r="AC13" s="9">
        <f t="shared" ref="AC13:AC18" si="14">SUM(Z13:AB13)</f>
        <v>2</v>
      </c>
      <c r="AD13" s="9" t="str">
        <f t="shared" ref="AD13:AD18" si="15">IF(AC13=0,0,IF(AC13&gt;0,Q13,S13))</f>
        <v>Ушаков-Духовской</v>
      </c>
      <c r="AE13" s="9" t="str">
        <f t="shared" ref="AE13:AE18" si="16">IF(AC13=0,0,IF(AC13&gt;0,S13,Q13))</f>
        <v>Елькин-Шайдюк</v>
      </c>
      <c r="AF13" s="9" t="str">
        <f t="shared" ref="AF13:AF18" si="17">CONCATENATE(T13,"-",U13," ",V13,"-",W13," ",X13,"-",Y13)</f>
        <v>21-12 21-7 -</v>
      </c>
      <c r="AG13" s="9" t="str">
        <f t="shared" ref="AG13:AG18" si="18">CONCATENATE(U13,"-",T13," ",W13,"-",V13," ",Y13,"-",X13)</f>
        <v>12-21 7-21 -</v>
      </c>
    </row>
    <row r="14" spans="1:33">
      <c r="A14" s="97"/>
      <c r="B14" s="98"/>
      <c r="C14" s="52"/>
      <c r="D14" s="81">
        <f>IF(B13=AD17,1,0)</f>
        <v>1</v>
      </c>
      <c r="E14" s="81">
        <f>IF(B13=AD15,1,0)</f>
        <v>1</v>
      </c>
      <c r="F14" s="81">
        <f>IF(B13=AD13,1,0)</f>
        <v>1</v>
      </c>
      <c r="G14" s="97"/>
      <c r="H14" s="97"/>
      <c r="O14" s="48"/>
      <c r="P14" s="48"/>
      <c r="Q14" s="20" t="str">
        <f>B15</f>
        <v>Пешкин-Глазов</v>
      </c>
      <c r="R14" s="58" t="s">
        <v>180</v>
      </c>
      <c r="S14" s="58" t="str">
        <f>B17</f>
        <v>Кореневская-Канева</v>
      </c>
      <c r="T14" s="59">
        <v>21</v>
      </c>
      <c r="U14" s="59">
        <v>0</v>
      </c>
      <c r="V14" s="60"/>
      <c r="W14" s="60"/>
      <c r="X14" s="61"/>
      <c r="Y14" s="61"/>
      <c r="Z14" s="9">
        <f t="shared" si="11"/>
        <v>1</v>
      </c>
      <c r="AA14" s="9">
        <f t="shared" si="12"/>
        <v>0</v>
      </c>
      <c r="AB14" s="9">
        <f t="shared" si="13"/>
        <v>0</v>
      </c>
      <c r="AC14" s="9">
        <f t="shared" si="14"/>
        <v>1</v>
      </c>
      <c r="AD14" s="9" t="str">
        <f t="shared" si="15"/>
        <v>Пешкин-Глазов</v>
      </c>
      <c r="AE14" s="9" t="str">
        <f t="shared" si="16"/>
        <v>Кореневская-Канева</v>
      </c>
      <c r="AF14" s="9" t="str">
        <f t="shared" si="17"/>
        <v>21-0 - -</v>
      </c>
      <c r="AG14" s="9" t="str">
        <f t="shared" si="18"/>
        <v>0-21 - -</v>
      </c>
    </row>
    <row r="15" spans="1:33">
      <c r="A15" s="97">
        <v>2</v>
      </c>
      <c r="B15" s="98" t="s">
        <v>269</v>
      </c>
      <c r="C15" s="82" t="str">
        <f>AG17</f>
        <v>11-21 9-21 -</v>
      </c>
      <c r="D15" s="51"/>
      <c r="E15" s="82" t="str">
        <f>AF14</f>
        <v>21-0 - -</v>
      </c>
      <c r="F15" s="45" t="str">
        <f>AF16</f>
        <v>19-21 6-21 -</v>
      </c>
      <c r="G15" s="99">
        <f>SUM(C16:F16)</f>
        <v>2</v>
      </c>
      <c r="H15" s="97">
        <f t="shared" ref="H15" si="19">4-G15</f>
        <v>2</v>
      </c>
      <c r="O15" s="48"/>
      <c r="P15" s="48"/>
      <c r="Q15" s="20" t="str">
        <f>B13</f>
        <v>Ушаков-Духовской</v>
      </c>
      <c r="R15" s="58" t="s">
        <v>180</v>
      </c>
      <c r="S15" s="58" t="str">
        <f>B17</f>
        <v>Кореневская-Канева</v>
      </c>
      <c r="T15" s="59">
        <v>21</v>
      </c>
      <c r="U15" s="59">
        <v>0</v>
      </c>
      <c r="V15" s="60"/>
      <c r="W15" s="60"/>
      <c r="X15" s="61"/>
      <c r="Y15" s="61"/>
      <c r="Z15" s="9">
        <f t="shared" si="11"/>
        <v>1</v>
      </c>
      <c r="AA15" s="9">
        <f t="shared" si="12"/>
        <v>0</v>
      </c>
      <c r="AB15" s="9">
        <f t="shared" si="13"/>
        <v>0</v>
      </c>
      <c r="AC15" s="9">
        <f t="shared" si="14"/>
        <v>1</v>
      </c>
      <c r="AD15" s="9" t="str">
        <f t="shared" si="15"/>
        <v>Ушаков-Духовской</v>
      </c>
      <c r="AE15" s="9" t="str">
        <f t="shared" si="16"/>
        <v>Кореневская-Канева</v>
      </c>
      <c r="AF15" s="9" t="str">
        <f t="shared" si="17"/>
        <v>21-0 - -</v>
      </c>
      <c r="AG15" s="9" t="str">
        <f t="shared" si="18"/>
        <v>0-21 - -</v>
      </c>
    </row>
    <row r="16" spans="1:33">
      <c r="A16" s="97"/>
      <c r="B16" s="98"/>
      <c r="C16" s="81">
        <f>IF(D14=1,0,1)</f>
        <v>0</v>
      </c>
      <c r="D16" s="52"/>
      <c r="E16" s="81">
        <f>IF(B15=AD14,1,0)</f>
        <v>1</v>
      </c>
      <c r="F16" s="81">
        <f>IF(B15=AD16,1,0)</f>
        <v>1</v>
      </c>
      <c r="G16" s="97"/>
      <c r="H16" s="97"/>
      <c r="O16" s="48"/>
      <c r="P16" s="48"/>
      <c r="Q16" s="20" t="str">
        <f>B19</f>
        <v>Елькин-Шайдюк</v>
      </c>
      <c r="R16" s="58" t="s">
        <v>180</v>
      </c>
      <c r="S16" s="58" t="str">
        <f>B15</f>
        <v>Пешкин-Глазов</v>
      </c>
      <c r="T16" s="59">
        <v>19</v>
      </c>
      <c r="U16" s="59">
        <v>21</v>
      </c>
      <c r="V16" s="60">
        <v>6</v>
      </c>
      <c r="W16" s="60">
        <v>21</v>
      </c>
      <c r="X16" s="61"/>
      <c r="Y16" s="61"/>
      <c r="Z16" s="9">
        <f t="shared" si="11"/>
        <v>-1</v>
      </c>
      <c r="AA16" s="9">
        <f t="shared" si="12"/>
        <v>-1</v>
      </c>
      <c r="AB16" s="9">
        <f t="shared" si="13"/>
        <v>0</v>
      </c>
      <c r="AC16" s="9">
        <f t="shared" si="14"/>
        <v>-2</v>
      </c>
      <c r="AD16" s="9" t="str">
        <f t="shared" si="15"/>
        <v>Пешкин-Глазов</v>
      </c>
      <c r="AE16" s="9" t="str">
        <f t="shared" si="16"/>
        <v>Елькин-Шайдюк</v>
      </c>
      <c r="AF16" s="9" t="str">
        <f t="shared" si="17"/>
        <v>19-21 6-21 -</v>
      </c>
      <c r="AG16" s="9" t="str">
        <f t="shared" si="18"/>
        <v>21-19 21-6 -</v>
      </c>
    </row>
    <row r="17" spans="1:33">
      <c r="A17" s="97">
        <v>3</v>
      </c>
      <c r="B17" s="98" t="s">
        <v>271</v>
      </c>
      <c r="C17" s="82" t="str">
        <f>AG15</f>
        <v>0-21 - -</v>
      </c>
      <c r="D17" s="45" t="str">
        <f>AG14</f>
        <v>0-21 - -</v>
      </c>
      <c r="E17" s="51"/>
      <c r="F17" s="45" t="str">
        <f>AF18</f>
        <v>0-21 - -</v>
      </c>
      <c r="G17" s="99">
        <f>SUM(C18:F18)</f>
        <v>0</v>
      </c>
      <c r="H17" s="97">
        <f t="shared" ref="H17" si="20">4-G17</f>
        <v>4</v>
      </c>
      <c r="O17" s="48"/>
      <c r="P17" s="48"/>
      <c r="Q17" s="20" t="str">
        <f>B13</f>
        <v>Ушаков-Духовской</v>
      </c>
      <c r="R17" s="58" t="s">
        <v>180</v>
      </c>
      <c r="S17" s="58" t="str">
        <f>B15</f>
        <v>Пешкин-Глазов</v>
      </c>
      <c r="T17" s="59">
        <v>21</v>
      </c>
      <c r="U17" s="59">
        <v>11</v>
      </c>
      <c r="V17" s="60">
        <v>21</v>
      </c>
      <c r="W17" s="60">
        <v>9</v>
      </c>
      <c r="X17" s="61"/>
      <c r="Y17" s="61"/>
      <c r="Z17" s="9">
        <f t="shared" si="11"/>
        <v>1</v>
      </c>
      <c r="AA17" s="9">
        <f t="shared" si="12"/>
        <v>1</v>
      </c>
      <c r="AB17" s="9">
        <f t="shared" si="13"/>
        <v>0</v>
      </c>
      <c r="AC17" s="9">
        <f t="shared" si="14"/>
        <v>2</v>
      </c>
      <c r="AD17" s="9" t="str">
        <f t="shared" si="15"/>
        <v>Ушаков-Духовской</v>
      </c>
      <c r="AE17" s="9" t="str">
        <f t="shared" si="16"/>
        <v>Пешкин-Глазов</v>
      </c>
      <c r="AF17" s="9" t="str">
        <f t="shared" si="17"/>
        <v>21-11 21-9 -</v>
      </c>
      <c r="AG17" s="9" t="str">
        <f t="shared" si="18"/>
        <v>11-21 9-21 -</v>
      </c>
    </row>
    <row r="18" spans="1:33">
      <c r="A18" s="97"/>
      <c r="B18" s="98"/>
      <c r="C18" s="81">
        <f>IF(E14=1,0,1)</f>
        <v>0</v>
      </c>
      <c r="D18" s="81">
        <f>IF(E16=1,0,1)</f>
        <v>0</v>
      </c>
      <c r="E18" s="52"/>
      <c r="F18" s="81">
        <f>IF(B17=AD18,1,0)</f>
        <v>0</v>
      </c>
      <c r="G18" s="97"/>
      <c r="H18" s="97"/>
      <c r="O18" s="48"/>
      <c r="P18" s="48"/>
      <c r="Q18" s="20" t="str">
        <f>B17</f>
        <v>Кореневская-Канева</v>
      </c>
      <c r="R18" s="58" t="s">
        <v>180</v>
      </c>
      <c r="S18" s="58" t="str">
        <f>B19</f>
        <v>Елькин-Шайдюк</v>
      </c>
      <c r="T18" s="59">
        <v>0</v>
      </c>
      <c r="U18" s="59">
        <v>21</v>
      </c>
      <c r="V18" s="60"/>
      <c r="W18" s="60"/>
      <c r="X18" s="61"/>
      <c r="Y18" s="61"/>
      <c r="Z18" s="9">
        <f t="shared" si="11"/>
        <v>-1</v>
      </c>
      <c r="AA18" s="9">
        <f t="shared" si="12"/>
        <v>0</v>
      </c>
      <c r="AB18" s="9">
        <f t="shared" si="13"/>
        <v>0</v>
      </c>
      <c r="AC18" s="9">
        <f t="shared" si="14"/>
        <v>-1</v>
      </c>
      <c r="AD18" s="9" t="str">
        <f t="shared" si="15"/>
        <v>Елькин-Шайдюк</v>
      </c>
      <c r="AE18" s="9" t="str">
        <f t="shared" si="16"/>
        <v>Кореневская-Канева</v>
      </c>
      <c r="AF18" s="9" t="str">
        <f t="shared" si="17"/>
        <v>0-21 - -</v>
      </c>
      <c r="AG18" s="9" t="str">
        <f t="shared" si="18"/>
        <v>21-0 - -</v>
      </c>
    </row>
    <row r="19" spans="1:33">
      <c r="A19" s="97">
        <v>4</v>
      </c>
      <c r="B19" s="98" t="s">
        <v>272</v>
      </c>
      <c r="C19" s="82" t="str">
        <f>AG13</f>
        <v>12-21 7-21 -</v>
      </c>
      <c r="D19" s="82" t="str">
        <f>AG16</f>
        <v>21-19 21-6 -</v>
      </c>
      <c r="E19" s="82" t="str">
        <f>AG18</f>
        <v>21-0 - -</v>
      </c>
      <c r="F19" s="51"/>
      <c r="G19" s="99">
        <f>SUM(C20:F20)</f>
        <v>1</v>
      </c>
      <c r="H19" s="97">
        <f t="shared" ref="H19" si="21">4-G19</f>
        <v>3</v>
      </c>
      <c r="O19" s="48"/>
      <c r="P19" s="48"/>
      <c r="Q19" s="20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>
      <c r="A20" s="97"/>
      <c r="B20" s="98"/>
      <c r="C20" s="81">
        <f>IF(F14=1,0,1)</f>
        <v>0</v>
      </c>
      <c r="D20" s="81">
        <f>IF(F16=1,0,1)</f>
        <v>0</v>
      </c>
      <c r="E20" s="81">
        <f>IF(F18=1,0,1)</f>
        <v>1</v>
      </c>
      <c r="F20" s="52"/>
      <c r="G20" s="97"/>
      <c r="H20" s="97"/>
      <c r="O20" s="48"/>
      <c r="P20" s="48"/>
      <c r="Q20" s="20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2" spans="1:33">
      <c r="A22" t="s">
        <v>274</v>
      </c>
    </row>
    <row r="23" spans="1:33">
      <c r="A23" s="80" t="s">
        <v>175</v>
      </c>
      <c r="B23" s="80" t="s">
        <v>176</v>
      </c>
      <c r="C23" s="80">
        <v>1</v>
      </c>
      <c r="D23" s="80">
        <v>2</v>
      </c>
      <c r="E23" s="80">
        <v>3</v>
      </c>
      <c r="F23" s="80">
        <v>4</v>
      </c>
      <c r="G23" s="80" t="s">
        <v>218</v>
      </c>
      <c r="H23" s="80" t="s">
        <v>219</v>
      </c>
      <c r="O23" s="48"/>
      <c r="P23" s="48"/>
      <c r="Q23" s="20"/>
      <c r="R23" s="20"/>
      <c r="S23" s="20"/>
      <c r="T23" s="59">
        <v>1</v>
      </c>
      <c r="U23" s="59" t="s">
        <v>200</v>
      </c>
      <c r="V23" s="60">
        <v>2</v>
      </c>
      <c r="W23" s="60" t="s">
        <v>200</v>
      </c>
      <c r="X23" s="61">
        <v>3</v>
      </c>
      <c r="Y23" s="61" t="s">
        <v>200</v>
      </c>
      <c r="Z23" s="9"/>
      <c r="AA23" s="9"/>
      <c r="AB23" s="9"/>
      <c r="AC23" s="9"/>
      <c r="AD23" s="9" t="s">
        <v>199</v>
      </c>
      <c r="AE23" s="9" t="s">
        <v>201</v>
      </c>
      <c r="AF23" s="9" t="s">
        <v>202</v>
      </c>
      <c r="AG23" s="9"/>
    </row>
    <row r="24" spans="1:33">
      <c r="A24" s="100">
        <v>1</v>
      </c>
      <c r="B24" s="98" t="s">
        <v>267</v>
      </c>
      <c r="C24" s="51"/>
      <c r="D24" s="82" t="str">
        <f>AF28</f>
        <v>21-11 21-9 -</v>
      </c>
      <c r="E24" s="82" t="str">
        <f>AF26</f>
        <v>21-18 21-19 -</v>
      </c>
      <c r="F24" s="45" t="str">
        <f>AF24</f>
        <v>21-11 21-11 -</v>
      </c>
      <c r="G24" s="100">
        <f>SUM(C25:F25)</f>
        <v>3</v>
      </c>
      <c r="H24" s="100">
        <f>4-G24</f>
        <v>1</v>
      </c>
      <c r="O24" s="48"/>
      <c r="P24" s="48"/>
      <c r="Q24" s="20" t="str">
        <f>B24</f>
        <v>Ушаков-Духовской</v>
      </c>
      <c r="R24" s="58" t="s">
        <v>180</v>
      </c>
      <c r="S24" s="58" t="str">
        <f>B30</f>
        <v>Дмитриев-Духовская</v>
      </c>
      <c r="T24" s="59">
        <v>21</v>
      </c>
      <c r="U24" s="59">
        <v>11</v>
      </c>
      <c r="V24" s="60">
        <v>21</v>
      </c>
      <c r="W24" s="60">
        <v>11</v>
      </c>
      <c r="X24" s="61"/>
      <c r="Y24" s="61"/>
      <c r="Z24" s="9">
        <f t="shared" ref="Z24:Z29" si="22">IF(T24-U24=0,0,IF(T24-U24&gt;0,1,-1))</f>
        <v>1</v>
      </c>
      <c r="AA24" s="9">
        <f t="shared" ref="AA24:AA29" si="23">IF(V24-W24=0,0,IF(V24-W24&gt;0,1,-1))</f>
        <v>1</v>
      </c>
      <c r="AB24" s="9">
        <f t="shared" ref="AB24:AB29" si="24">IF(X24-Y24=0,0,IF(X24-Y24&gt;0,1,-1))</f>
        <v>0</v>
      </c>
      <c r="AC24" s="9">
        <f t="shared" ref="AC24:AC29" si="25">SUM(Z24:AB24)</f>
        <v>2</v>
      </c>
      <c r="AD24" s="9" t="str">
        <f t="shared" ref="AD24:AD29" si="26">IF(AC24=0,0,IF(AC24&gt;0,Q24,S24))</f>
        <v>Ушаков-Духовской</v>
      </c>
      <c r="AE24" s="9" t="str">
        <f t="shared" ref="AE24:AE29" si="27">IF(AC24=0,0,IF(AC24&gt;0,S24,Q24))</f>
        <v>Дмитриев-Духовская</v>
      </c>
      <c r="AF24" s="9" t="str">
        <f t="shared" ref="AF24:AF29" si="28">CONCATENATE(T24,"-",U24," ",V24,"-",W24," ",X24,"-",Y24)</f>
        <v>21-11 21-11 -</v>
      </c>
      <c r="AG24" s="9" t="str">
        <f t="shared" ref="AG24:AG29" si="29">CONCATENATE(U24,"-",T24," ",W24,"-",V24," ",Y24,"-",X24)</f>
        <v>11-21 11-21 -</v>
      </c>
    </row>
    <row r="25" spans="1:33">
      <c r="A25" s="99"/>
      <c r="B25" s="98"/>
      <c r="C25" s="52"/>
      <c r="D25" s="81">
        <f>IF(B24=AD28,1,0)</f>
        <v>1</v>
      </c>
      <c r="E25" s="81">
        <f>IF(B24=AD26,1,0)</f>
        <v>1</v>
      </c>
      <c r="F25" s="81">
        <f>IF(B24=AD24,1,0)</f>
        <v>1</v>
      </c>
      <c r="G25" s="99"/>
      <c r="H25" s="99"/>
      <c r="O25" s="48"/>
      <c r="P25" s="48"/>
      <c r="Q25" s="20" t="str">
        <f>B26</f>
        <v>Пешкин-Глазов</v>
      </c>
      <c r="R25" s="58" t="s">
        <v>180</v>
      </c>
      <c r="S25" s="58" t="str">
        <f>B28</f>
        <v>Пирогов-Наумов</v>
      </c>
      <c r="T25" s="59">
        <v>11</v>
      </c>
      <c r="U25" s="59">
        <v>21</v>
      </c>
      <c r="V25" s="60">
        <v>14</v>
      </c>
      <c r="W25" s="60">
        <v>21</v>
      </c>
      <c r="X25" s="61"/>
      <c r="Y25" s="61"/>
      <c r="Z25" s="9">
        <f t="shared" si="22"/>
        <v>-1</v>
      </c>
      <c r="AA25" s="9">
        <f t="shared" si="23"/>
        <v>-1</v>
      </c>
      <c r="AB25" s="9">
        <f t="shared" si="24"/>
        <v>0</v>
      </c>
      <c r="AC25" s="9">
        <f t="shared" si="25"/>
        <v>-2</v>
      </c>
      <c r="AD25" s="9" t="str">
        <f t="shared" si="26"/>
        <v>Пирогов-Наумов</v>
      </c>
      <c r="AE25" s="9" t="str">
        <f t="shared" si="27"/>
        <v>Пешкин-Глазов</v>
      </c>
      <c r="AF25" s="9" t="str">
        <f t="shared" si="28"/>
        <v>11-21 14-21 -</v>
      </c>
      <c r="AG25" s="9" t="str">
        <f t="shared" si="29"/>
        <v>21-11 21-14 -</v>
      </c>
    </row>
    <row r="26" spans="1:33">
      <c r="A26" s="100">
        <v>2</v>
      </c>
      <c r="B26" s="98" t="s">
        <v>269</v>
      </c>
      <c r="C26" s="82" t="str">
        <f>AG28</f>
        <v>11-21 9-21 -</v>
      </c>
      <c r="D26" s="51"/>
      <c r="E26" s="82" t="str">
        <f>AF25</f>
        <v>11-21 14-21 -</v>
      </c>
      <c r="F26" s="45" t="str">
        <f>AF27</f>
        <v>21-17 21-16 -</v>
      </c>
      <c r="G26" s="100">
        <f>SUM(C27:F27)</f>
        <v>0</v>
      </c>
      <c r="H26" s="100">
        <f t="shared" ref="H26" si="30">4-G26</f>
        <v>4</v>
      </c>
      <c r="O26" s="48"/>
      <c r="P26" s="48"/>
      <c r="Q26" s="20" t="str">
        <f>B24</f>
        <v>Ушаков-Духовской</v>
      </c>
      <c r="R26" s="58" t="s">
        <v>180</v>
      </c>
      <c r="S26" s="58" t="str">
        <f>B28</f>
        <v>Пирогов-Наумов</v>
      </c>
      <c r="T26" s="59">
        <v>21</v>
      </c>
      <c r="U26" s="59">
        <v>18</v>
      </c>
      <c r="V26" s="60">
        <v>21</v>
      </c>
      <c r="W26" s="60">
        <v>19</v>
      </c>
      <c r="X26" s="61"/>
      <c r="Y26" s="61"/>
      <c r="Z26" s="9">
        <f t="shared" si="22"/>
        <v>1</v>
      </c>
      <c r="AA26" s="9">
        <f t="shared" si="23"/>
        <v>1</v>
      </c>
      <c r="AB26" s="9">
        <f t="shared" si="24"/>
        <v>0</v>
      </c>
      <c r="AC26" s="9">
        <f t="shared" si="25"/>
        <v>2</v>
      </c>
      <c r="AD26" s="9" t="str">
        <f t="shared" si="26"/>
        <v>Ушаков-Духовской</v>
      </c>
      <c r="AE26" s="9" t="str">
        <f t="shared" si="27"/>
        <v>Пирогов-Наумов</v>
      </c>
      <c r="AF26" s="9" t="str">
        <f t="shared" si="28"/>
        <v>21-18 21-19 -</v>
      </c>
      <c r="AG26" s="9" t="str">
        <f t="shared" si="29"/>
        <v>18-21 19-21 -</v>
      </c>
    </row>
    <row r="27" spans="1:33">
      <c r="A27" s="99"/>
      <c r="B27" s="98"/>
      <c r="C27" s="81">
        <f>IF(D25=1,0,1)</f>
        <v>0</v>
      </c>
      <c r="D27" s="52"/>
      <c r="E27" s="81">
        <f>IF(B26=AD25,1,0)</f>
        <v>0</v>
      </c>
      <c r="F27" s="81">
        <f>IF(B26=AD27,1,0)</f>
        <v>0</v>
      </c>
      <c r="G27" s="99"/>
      <c r="H27" s="99"/>
      <c r="O27" s="48"/>
      <c r="P27" s="48"/>
      <c r="Q27" s="20" t="str">
        <f>B30</f>
        <v>Дмитриев-Духовская</v>
      </c>
      <c r="R27" s="58" t="s">
        <v>180</v>
      </c>
      <c r="S27" s="58" t="str">
        <f>B26</f>
        <v>Пешкин-Глазов</v>
      </c>
      <c r="T27" s="59">
        <v>21</v>
      </c>
      <c r="U27" s="59">
        <v>17</v>
      </c>
      <c r="V27" s="60">
        <v>21</v>
      </c>
      <c r="W27" s="60">
        <v>16</v>
      </c>
      <c r="X27" s="61"/>
      <c r="Y27" s="61"/>
      <c r="Z27" s="9">
        <f t="shared" si="22"/>
        <v>1</v>
      </c>
      <c r="AA27" s="9">
        <f t="shared" si="23"/>
        <v>1</v>
      </c>
      <c r="AB27" s="9">
        <f t="shared" si="24"/>
        <v>0</v>
      </c>
      <c r="AC27" s="9">
        <f t="shared" si="25"/>
        <v>2</v>
      </c>
      <c r="AD27" s="9" t="str">
        <f t="shared" si="26"/>
        <v>Дмитриев-Духовская</v>
      </c>
      <c r="AE27" s="9" t="str">
        <f t="shared" si="27"/>
        <v>Пешкин-Глазов</v>
      </c>
      <c r="AF27" s="9" t="str">
        <f t="shared" si="28"/>
        <v>21-17 21-16 -</v>
      </c>
      <c r="AG27" s="9" t="str">
        <f t="shared" si="29"/>
        <v>17-21 16-21 -</v>
      </c>
    </row>
    <row r="28" spans="1:33">
      <c r="A28" s="100">
        <v>3</v>
      </c>
      <c r="B28" s="101" t="s">
        <v>266</v>
      </c>
      <c r="C28" s="82" t="str">
        <f>AG26</f>
        <v>18-21 19-21 -</v>
      </c>
      <c r="D28" s="45" t="str">
        <f>AG25</f>
        <v>21-11 21-14 -</v>
      </c>
      <c r="E28" s="51"/>
      <c r="F28" s="45" t="str">
        <f>AF29</f>
        <v>21-16 17-21 21-11</v>
      </c>
      <c r="G28" s="100">
        <f>SUM(C29:F29)</f>
        <v>2</v>
      </c>
      <c r="H28" s="100">
        <f t="shared" ref="H28" si="31">4-G28</f>
        <v>2</v>
      </c>
      <c r="O28" s="48"/>
      <c r="P28" s="48"/>
      <c r="Q28" s="20" t="str">
        <f>B24</f>
        <v>Ушаков-Духовской</v>
      </c>
      <c r="R28" s="58" t="s">
        <v>180</v>
      </c>
      <c r="S28" s="58" t="str">
        <f>B26</f>
        <v>Пешкин-Глазов</v>
      </c>
      <c r="T28" s="59">
        <v>21</v>
      </c>
      <c r="U28" s="59">
        <v>11</v>
      </c>
      <c r="V28" s="60">
        <v>21</v>
      </c>
      <c r="W28" s="60">
        <v>9</v>
      </c>
      <c r="X28" s="61"/>
      <c r="Y28" s="61"/>
      <c r="Z28" s="9">
        <f t="shared" si="22"/>
        <v>1</v>
      </c>
      <c r="AA28" s="9">
        <f t="shared" si="23"/>
        <v>1</v>
      </c>
      <c r="AB28" s="9">
        <f t="shared" si="24"/>
        <v>0</v>
      </c>
      <c r="AC28" s="9">
        <f t="shared" si="25"/>
        <v>2</v>
      </c>
      <c r="AD28" s="9" t="str">
        <f t="shared" si="26"/>
        <v>Ушаков-Духовской</v>
      </c>
      <c r="AE28" s="9" t="str">
        <f t="shared" si="27"/>
        <v>Пешкин-Глазов</v>
      </c>
      <c r="AF28" s="9" t="str">
        <f t="shared" si="28"/>
        <v>21-11 21-9 -</v>
      </c>
      <c r="AG28" s="9" t="str">
        <f t="shared" si="29"/>
        <v>11-21 9-21 -</v>
      </c>
    </row>
    <row r="29" spans="1:33">
      <c r="A29" s="99"/>
      <c r="B29" s="102"/>
      <c r="C29" s="81">
        <f>IF(E25=1,0,1)</f>
        <v>0</v>
      </c>
      <c r="D29" s="81">
        <f>IF(E27=1,0,1)</f>
        <v>1</v>
      </c>
      <c r="E29" s="52"/>
      <c r="F29" s="81">
        <f>IF(B28=AD29,1,0)</f>
        <v>1</v>
      </c>
      <c r="G29" s="99"/>
      <c r="H29" s="99"/>
      <c r="O29" s="48"/>
      <c r="P29" s="48"/>
      <c r="Q29" s="20" t="str">
        <f>B28</f>
        <v>Пирогов-Наумов</v>
      </c>
      <c r="R29" s="58" t="s">
        <v>180</v>
      </c>
      <c r="S29" s="58" t="str">
        <f>B30</f>
        <v>Дмитриев-Духовская</v>
      </c>
      <c r="T29" s="59">
        <v>21</v>
      </c>
      <c r="U29" s="59">
        <v>16</v>
      </c>
      <c r="V29" s="60">
        <v>17</v>
      </c>
      <c r="W29" s="60">
        <v>21</v>
      </c>
      <c r="X29" s="61">
        <v>21</v>
      </c>
      <c r="Y29" s="61">
        <v>11</v>
      </c>
      <c r="Z29" s="9">
        <f t="shared" si="22"/>
        <v>1</v>
      </c>
      <c r="AA29" s="9">
        <f t="shared" si="23"/>
        <v>-1</v>
      </c>
      <c r="AB29" s="9">
        <f t="shared" si="24"/>
        <v>1</v>
      </c>
      <c r="AC29" s="9">
        <f t="shared" si="25"/>
        <v>1</v>
      </c>
      <c r="AD29" s="9" t="str">
        <f t="shared" si="26"/>
        <v>Пирогов-Наумов</v>
      </c>
      <c r="AE29" s="9" t="str">
        <f t="shared" si="27"/>
        <v>Дмитриев-Духовская</v>
      </c>
      <c r="AF29" s="9" t="str">
        <f t="shared" si="28"/>
        <v>21-16 17-21 21-11</v>
      </c>
      <c r="AG29" s="9" t="str">
        <f t="shared" si="29"/>
        <v>16-21 21-17 11-21</v>
      </c>
    </row>
    <row r="30" spans="1:33">
      <c r="A30" s="100">
        <v>4</v>
      </c>
      <c r="B30" s="101" t="s">
        <v>268</v>
      </c>
      <c r="C30" s="82" t="str">
        <f>AG24</f>
        <v>11-21 11-21 -</v>
      </c>
      <c r="D30" s="82" t="str">
        <f>AG27</f>
        <v>17-21 16-21 -</v>
      </c>
      <c r="E30" s="82" t="str">
        <f>AG29</f>
        <v>16-21 21-17 11-21</v>
      </c>
      <c r="F30" s="51"/>
      <c r="G30" s="100">
        <f>SUM(C31:F31)</f>
        <v>1</v>
      </c>
      <c r="H30" s="100">
        <f t="shared" ref="H30" si="32">4-G30</f>
        <v>3</v>
      </c>
      <c r="O30" s="48"/>
      <c r="P30" s="48"/>
      <c r="Q30" s="20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>
      <c r="A31" s="99"/>
      <c r="B31" s="102"/>
      <c r="C31" s="81">
        <f>IF(F25=1,0,1)</f>
        <v>0</v>
      </c>
      <c r="D31" s="81">
        <f>IF(F27=1,0,1)</f>
        <v>1</v>
      </c>
      <c r="E31" s="81">
        <f>IF(F29=1,0,1)</f>
        <v>0</v>
      </c>
      <c r="F31" s="52"/>
      <c r="G31" s="99"/>
      <c r="H31" s="99"/>
      <c r="O31" s="48"/>
      <c r="P31" s="48"/>
      <c r="Q31" s="20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>
      <c r="A32" t="s">
        <v>275</v>
      </c>
    </row>
    <row r="33" spans="1:33">
      <c r="A33" s="80" t="s">
        <v>175</v>
      </c>
      <c r="B33" s="80" t="s">
        <v>176</v>
      </c>
      <c r="C33" s="80">
        <v>1</v>
      </c>
      <c r="D33" s="80">
        <v>2</v>
      </c>
      <c r="E33" s="80">
        <v>3</v>
      </c>
      <c r="F33" s="80">
        <v>4</v>
      </c>
      <c r="G33" s="80" t="s">
        <v>218</v>
      </c>
      <c r="H33" s="80" t="s">
        <v>219</v>
      </c>
      <c r="O33" s="48"/>
      <c r="P33" s="48"/>
      <c r="Q33" s="20"/>
      <c r="R33" s="20"/>
      <c r="S33" s="20"/>
      <c r="T33" s="59">
        <v>1</v>
      </c>
      <c r="U33" s="59" t="s">
        <v>200</v>
      </c>
      <c r="V33" s="60">
        <v>2</v>
      </c>
      <c r="W33" s="60" t="s">
        <v>200</v>
      </c>
      <c r="X33" s="61">
        <v>3</v>
      </c>
      <c r="Y33" s="61" t="s">
        <v>200</v>
      </c>
      <c r="Z33" s="9"/>
      <c r="AA33" s="9"/>
      <c r="AB33" s="9"/>
      <c r="AC33" s="9"/>
      <c r="AD33" s="9" t="s">
        <v>199</v>
      </c>
      <c r="AE33" s="9" t="s">
        <v>201</v>
      </c>
      <c r="AF33" s="9" t="s">
        <v>202</v>
      </c>
      <c r="AG33" s="9"/>
    </row>
    <row r="34" spans="1:33">
      <c r="A34" s="97">
        <v>1</v>
      </c>
      <c r="B34" s="101" t="s">
        <v>270</v>
      </c>
      <c r="C34" s="51"/>
      <c r="D34" s="82" t="str">
        <f>AF38</f>
        <v>21-10 21-10 -</v>
      </c>
      <c r="E34" s="82" t="str">
        <f>AF36</f>
        <v>21-12 21-9 -</v>
      </c>
      <c r="F34" s="45" t="str">
        <f>AF34</f>
        <v>21-0 - -</v>
      </c>
      <c r="G34" s="99">
        <f>SUM(C35:F35)</f>
        <v>3</v>
      </c>
      <c r="H34" s="97">
        <f>4-G34</f>
        <v>1</v>
      </c>
      <c r="O34" s="48"/>
      <c r="P34" s="48"/>
      <c r="Q34" s="20" t="str">
        <f>B34</f>
        <v>Горсков-Солнцев</v>
      </c>
      <c r="R34" s="58" t="s">
        <v>180</v>
      </c>
      <c r="S34" s="58" t="str">
        <f>B40</f>
        <v>Кореневская-Канева</v>
      </c>
      <c r="T34" s="59">
        <v>21</v>
      </c>
      <c r="U34" s="59">
        <v>0</v>
      </c>
      <c r="V34" s="60"/>
      <c r="W34" s="60"/>
      <c r="X34" s="61"/>
      <c r="Y34" s="61"/>
      <c r="Z34" s="9">
        <f t="shared" ref="Z34:Z39" si="33">IF(T34-U34=0,0,IF(T34-U34&gt;0,1,-1))</f>
        <v>1</v>
      </c>
      <c r="AA34" s="9">
        <f t="shared" ref="AA34:AA39" si="34">IF(V34-W34=0,0,IF(V34-W34&gt;0,1,-1))</f>
        <v>0</v>
      </c>
      <c r="AB34" s="9">
        <f t="shared" ref="AB34:AB39" si="35">IF(X34-Y34=0,0,IF(X34-Y34&gt;0,1,-1))</f>
        <v>0</v>
      </c>
      <c r="AC34" s="9">
        <f t="shared" ref="AC34:AC39" si="36">SUM(Z34:AB34)</f>
        <v>1</v>
      </c>
      <c r="AD34" s="9" t="str">
        <f t="shared" ref="AD34:AD39" si="37">IF(AC34=0,0,IF(AC34&gt;0,Q34,S34))</f>
        <v>Горсков-Солнцев</v>
      </c>
      <c r="AE34" s="9" t="str">
        <f t="shared" ref="AE34:AE39" si="38">IF(AC34=0,0,IF(AC34&gt;0,S34,Q34))</f>
        <v>Кореневская-Канева</v>
      </c>
      <c r="AF34" s="9" t="str">
        <f t="shared" ref="AF34:AF39" si="39">CONCATENATE(T34,"-",U34," ",V34,"-",W34," ",X34,"-",Y34)</f>
        <v>21-0 - -</v>
      </c>
      <c r="AG34" s="9" t="str">
        <f t="shared" ref="AG34:AG39" si="40">CONCATENATE(U34,"-",T34," ",W34,"-",V34," ",Y34,"-",X34)</f>
        <v>0-21 - -</v>
      </c>
    </row>
    <row r="35" spans="1:33">
      <c r="A35" s="97"/>
      <c r="B35" s="102"/>
      <c r="C35" s="52"/>
      <c r="D35" s="81">
        <f>IF(B34=AD38,1,0)</f>
        <v>1</v>
      </c>
      <c r="E35" s="81">
        <f>IF(B34=AD36,1,0)</f>
        <v>1</v>
      </c>
      <c r="F35" s="81">
        <f>IF(B34=AD34,1,0)</f>
        <v>1</v>
      </c>
      <c r="G35" s="97"/>
      <c r="H35" s="97"/>
      <c r="O35" s="48"/>
      <c r="P35" s="48"/>
      <c r="Q35" s="20" t="str">
        <f>B36</f>
        <v>Куклис-Андреева</v>
      </c>
      <c r="R35" s="58" t="s">
        <v>180</v>
      </c>
      <c r="S35" s="58" t="str">
        <f>B38</f>
        <v>Елькин-Шайдюк</v>
      </c>
      <c r="T35" s="59">
        <v>0</v>
      </c>
      <c r="U35" s="59">
        <v>21</v>
      </c>
      <c r="V35" s="60">
        <v>0</v>
      </c>
      <c r="W35" s="60">
        <v>21</v>
      </c>
      <c r="X35" s="61"/>
      <c r="Y35" s="61"/>
      <c r="Z35" s="9">
        <f t="shared" si="33"/>
        <v>-1</v>
      </c>
      <c r="AA35" s="9">
        <f t="shared" si="34"/>
        <v>-1</v>
      </c>
      <c r="AB35" s="9">
        <f t="shared" si="35"/>
        <v>0</v>
      </c>
      <c r="AC35" s="9">
        <f t="shared" si="36"/>
        <v>-2</v>
      </c>
      <c r="AD35" s="9" t="str">
        <f t="shared" si="37"/>
        <v>Елькин-Шайдюк</v>
      </c>
      <c r="AE35" s="9" t="str">
        <f t="shared" si="38"/>
        <v>Куклис-Андреева</v>
      </c>
      <c r="AF35" s="9" t="str">
        <f t="shared" si="39"/>
        <v>0-21 0-21 -</v>
      </c>
      <c r="AG35" s="9" t="str">
        <f t="shared" si="40"/>
        <v>21-0 21-0 -</v>
      </c>
    </row>
    <row r="36" spans="1:33">
      <c r="A36" s="97">
        <v>2</v>
      </c>
      <c r="B36" s="101" t="s">
        <v>273</v>
      </c>
      <c r="C36" s="82" t="str">
        <f>AG38</f>
        <v>10-21 10-21 -</v>
      </c>
      <c r="D36" s="51"/>
      <c r="E36" s="82" t="str">
        <f>AF35</f>
        <v>0-21 0-21 -</v>
      </c>
      <c r="F36" s="45" t="str">
        <f>AF37</f>
        <v>0-21 - -</v>
      </c>
      <c r="G36" s="99">
        <f>SUM(C37:F37)</f>
        <v>1</v>
      </c>
      <c r="H36" s="97">
        <f t="shared" ref="H36" si="41">4-G36</f>
        <v>3</v>
      </c>
      <c r="O36" s="48"/>
      <c r="P36" s="48"/>
      <c r="Q36" s="20" t="str">
        <f>B34</f>
        <v>Горсков-Солнцев</v>
      </c>
      <c r="R36" s="58" t="s">
        <v>180</v>
      </c>
      <c r="S36" s="58" t="str">
        <f>B38</f>
        <v>Елькин-Шайдюк</v>
      </c>
      <c r="T36" s="59">
        <v>21</v>
      </c>
      <c r="U36" s="59">
        <v>12</v>
      </c>
      <c r="V36" s="60">
        <v>21</v>
      </c>
      <c r="W36" s="60">
        <v>9</v>
      </c>
      <c r="X36" s="61"/>
      <c r="Y36" s="61"/>
      <c r="Z36" s="9">
        <f t="shared" si="33"/>
        <v>1</v>
      </c>
      <c r="AA36" s="9">
        <f t="shared" si="34"/>
        <v>1</v>
      </c>
      <c r="AB36" s="9">
        <f t="shared" si="35"/>
        <v>0</v>
      </c>
      <c r="AC36" s="9">
        <f t="shared" si="36"/>
        <v>2</v>
      </c>
      <c r="AD36" s="9" t="str">
        <f t="shared" si="37"/>
        <v>Горсков-Солнцев</v>
      </c>
      <c r="AE36" s="9" t="str">
        <f t="shared" si="38"/>
        <v>Елькин-Шайдюк</v>
      </c>
      <c r="AF36" s="9" t="str">
        <f t="shared" si="39"/>
        <v>21-12 21-9 -</v>
      </c>
      <c r="AG36" s="9" t="str">
        <f t="shared" si="40"/>
        <v>12-21 9-21 -</v>
      </c>
    </row>
    <row r="37" spans="1:33">
      <c r="A37" s="97"/>
      <c r="B37" s="102"/>
      <c r="C37" s="81">
        <f>IF(D35=1,0,1)</f>
        <v>0</v>
      </c>
      <c r="D37" s="52"/>
      <c r="E37" s="81">
        <f>IF(B36=AD35,1,0)</f>
        <v>0</v>
      </c>
      <c r="F37" s="81">
        <f>IF(B36=AD37,1,0)</f>
        <v>1</v>
      </c>
      <c r="G37" s="97"/>
      <c r="H37" s="97"/>
      <c r="O37" s="48"/>
      <c r="P37" s="48"/>
      <c r="Q37" s="20" t="str">
        <f>B40</f>
        <v>Кореневская-Канева</v>
      </c>
      <c r="R37" s="58" t="s">
        <v>180</v>
      </c>
      <c r="S37" s="58" t="str">
        <f>B36</f>
        <v>Куклис-Андреева</v>
      </c>
      <c r="T37" s="59">
        <v>0</v>
      </c>
      <c r="U37" s="59">
        <v>21</v>
      </c>
      <c r="V37" s="60"/>
      <c r="W37" s="60"/>
      <c r="X37" s="61"/>
      <c r="Y37" s="61"/>
      <c r="Z37" s="9">
        <f t="shared" si="33"/>
        <v>-1</v>
      </c>
      <c r="AA37" s="9">
        <f t="shared" si="34"/>
        <v>0</v>
      </c>
      <c r="AB37" s="9">
        <f t="shared" si="35"/>
        <v>0</v>
      </c>
      <c r="AC37" s="9">
        <f t="shared" si="36"/>
        <v>-1</v>
      </c>
      <c r="AD37" s="9" t="str">
        <f t="shared" si="37"/>
        <v>Куклис-Андреева</v>
      </c>
      <c r="AE37" s="9" t="str">
        <f t="shared" si="38"/>
        <v>Кореневская-Канева</v>
      </c>
      <c r="AF37" s="9" t="str">
        <f t="shared" si="39"/>
        <v>0-21 - -</v>
      </c>
      <c r="AG37" s="9" t="str">
        <f t="shared" si="40"/>
        <v>21-0 - -</v>
      </c>
    </row>
    <row r="38" spans="1:33">
      <c r="A38" s="97">
        <v>3</v>
      </c>
      <c r="B38" s="98" t="s">
        <v>272</v>
      </c>
      <c r="C38" s="82" t="str">
        <f>AG36</f>
        <v>12-21 9-21 -</v>
      </c>
      <c r="D38" s="45" t="str">
        <f>AG35</f>
        <v>21-0 21-0 -</v>
      </c>
      <c r="E38" s="51"/>
      <c r="F38" s="45" t="str">
        <f>AF39</f>
        <v>21-0 - -</v>
      </c>
      <c r="G38" s="99">
        <f>SUM(C39:F39)</f>
        <v>2</v>
      </c>
      <c r="H38" s="97">
        <f t="shared" ref="H38" si="42">4-G38</f>
        <v>2</v>
      </c>
      <c r="O38" s="48"/>
      <c r="P38" s="48"/>
      <c r="Q38" s="20" t="str">
        <f>B34</f>
        <v>Горсков-Солнцев</v>
      </c>
      <c r="R38" s="58" t="s">
        <v>180</v>
      </c>
      <c r="S38" s="58" t="str">
        <f>B36</f>
        <v>Куклис-Андреева</v>
      </c>
      <c r="T38" s="59">
        <v>21</v>
      </c>
      <c r="U38" s="59">
        <v>10</v>
      </c>
      <c r="V38" s="60">
        <v>21</v>
      </c>
      <c r="W38" s="60">
        <v>10</v>
      </c>
      <c r="X38" s="61"/>
      <c r="Y38" s="61"/>
      <c r="Z38" s="9">
        <f t="shared" si="33"/>
        <v>1</v>
      </c>
      <c r="AA38" s="9">
        <f t="shared" si="34"/>
        <v>1</v>
      </c>
      <c r="AB38" s="9">
        <f t="shared" si="35"/>
        <v>0</v>
      </c>
      <c r="AC38" s="9">
        <f t="shared" si="36"/>
        <v>2</v>
      </c>
      <c r="AD38" s="9" t="str">
        <f t="shared" si="37"/>
        <v>Горсков-Солнцев</v>
      </c>
      <c r="AE38" s="9" t="str">
        <f t="shared" si="38"/>
        <v>Куклис-Андреева</v>
      </c>
      <c r="AF38" s="9" t="str">
        <f t="shared" si="39"/>
        <v>21-10 21-10 -</v>
      </c>
      <c r="AG38" s="9" t="str">
        <f t="shared" si="40"/>
        <v>10-21 10-21 -</v>
      </c>
    </row>
    <row r="39" spans="1:33">
      <c r="A39" s="97"/>
      <c r="B39" s="98"/>
      <c r="C39" s="81">
        <f>IF(E35=1,0,1)</f>
        <v>0</v>
      </c>
      <c r="D39" s="81">
        <f>IF(E37=1,0,1)</f>
        <v>1</v>
      </c>
      <c r="E39" s="52"/>
      <c r="F39" s="81">
        <f>IF(B38=AD39,1,0)</f>
        <v>1</v>
      </c>
      <c r="G39" s="97"/>
      <c r="H39" s="97"/>
      <c r="O39" s="48"/>
      <c r="P39" s="48"/>
      <c r="Q39" s="20" t="str">
        <f>B38</f>
        <v>Елькин-Шайдюк</v>
      </c>
      <c r="R39" s="58" t="s">
        <v>180</v>
      </c>
      <c r="S39" s="58" t="str">
        <f>B40</f>
        <v>Кореневская-Канева</v>
      </c>
      <c r="T39" s="59">
        <v>21</v>
      </c>
      <c r="U39" s="59">
        <v>0</v>
      </c>
      <c r="V39" s="60"/>
      <c r="W39" s="60"/>
      <c r="X39" s="61"/>
      <c r="Y39" s="61"/>
      <c r="Z39" s="9">
        <f t="shared" si="33"/>
        <v>1</v>
      </c>
      <c r="AA39" s="9">
        <f t="shared" si="34"/>
        <v>0</v>
      </c>
      <c r="AB39" s="9">
        <f t="shared" si="35"/>
        <v>0</v>
      </c>
      <c r="AC39" s="9">
        <f t="shared" si="36"/>
        <v>1</v>
      </c>
      <c r="AD39" s="9" t="str">
        <f t="shared" si="37"/>
        <v>Елькин-Шайдюк</v>
      </c>
      <c r="AE39" s="9" t="str">
        <f t="shared" si="38"/>
        <v>Кореневская-Канева</v>
      </c>
      <c r="AF39" s="9" t="str">
        <f t="shared" si="39"/>
        <v>21-0 - -</v>
      </c>
      <c r="AG39" s="9" t="str">
        <f t="shared" si="40"/>
        <v>0-21 - -</v>
      </c>
    </row>
    <row r="40" spans="1:33">
      <c r="A40" s="97">
        <v>4</v>
      </c>
      <c r="B40" s="98" t="s">
        <v>271</v>
      </c>
      <c r="C40" s="82" t="str">
        <f>AG34</f>
        <v>0-21 - -</v>
      </c>
      <c r="D40" s="82" t="str">
        <f>AG37</f>
        <v>21-0 - -</v>
      </c>
      <c r="E40" s="82" t="str">
        <f>AG39</f>
        <v>0-21 - -</v>
      </c>
      <c r="F40" s="51"/>
      <c r="G40" s="99">
        <f>SUM(C41:F41)</f>
        <v>0</v>
      </c>
      <c r="H40" s="97">
        <f t="shared" ref="H40" si="43">4-G40</f>
        <v>4</v>
      </c>
      <c r="O40" s="48"/>
      <c r="P40" s="48"/>
      <c r="Q40" s="20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>
      <c r="A41" s="97"/>
      <c r="B41" s="98"/>
      <c r="C41" s="81">
        <f>IF(F35=1,0,1)</f>
        <v>0</v>
      </c>
      <c r="D41" s="81">
        <f>IF(F37=1,0,1)</f>
        <v>0</v>
      </c>
      <c r="E41" s="81">
        <f>IF(F39=1,0,1)</f>
        <v>0</v>
      </c>
      <c r="F41" s="52"/>
      <c r="G41" s="97"/>
      <c r="H41" s="97"/>
      <c r="O41" s="48"/>
      <c r="P41" s="48"/>
      <c r="Q41" s="20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</sheetData>
  <mergeCells count="64">
    <mergeCell ref="A3:A4"/>
    <mergeCell ref="B3:B4"/>
    <mergeCell ref="G3:G4"/>
    <mergeCell ref="H3:H4"/>
    <mergeCell ref="A5:A6"/>
    <mergeCell ref="B5:B6"/>
    <mergeCell ref="G5:G6"/>
    <mergeCell ref="H5:H6"/>
    <mergeCell ref="A7:A8"/>
    <mergeCell ref="B7:B8"/>
    <mergeCell ref="G7:G8"/>
    <mergeCell ref="H7:H8"/>
    <mergeCell ref="A9:A10"/>
    <mergeCell ref="B9:B10"/>
    <mergeCell ref="G9:G10"/>
    <mergeCell ref="H9:H10"/>
    <mergeCell ref="A13:A14"/>
    <mergeCell ref="B13:B14"/>
    <mergeCell ref="G13:G14"/>
    <mergeCell ref="H13:H14"/>
    <mergeCell ref="A15:A16"/>
    <mergeCell ref="B15:B16"/>
    <mergeCell ref="G15:G16"/>
    <mergeCell ref="H15:H16"/>
    <mergeCell ref="A17:A18"/>
    <mergeCell ref="B17:B18"/>
    <mergeCell ref="G17:G18"/>
    <mergeCell ref="H17:H18"/>
    <mergeCell ref="A19:A20"/>
    <mergeCell ref="B19:B20"/>
    <mergeCell ref="G19:G20"/>
    <mergeCell ref="H19:H20"/>
    <mergeCell ref="A24:A25"/>
    <mergeCell ref="B24:B25"/>
    <mergeCell ref="G24:G25"/>
    <mergeCell ref="H24:H25"/>
    <mergeCell ref="A26:A27"/>
    <mergeCell ref="B26:B27"/>
    <mergeCell ref="G26:G27"/>
    <mergeCell ref="H26:H27"/>
    <mergeCell ref="A28:A29"/>
    <mergeCell ref="B28:B29"/>
    <mergeCell ref="G28:G29"/>
    <mergeCell ref="H28:H29"/>
    <mergeCell ref="A30:A31"/>
    <mergeCell ref="B30:B31"/>
    <mergeCell ref="G30:G31"/>
    <mergeCell ref="H30:H31"/>
    <mergeCell ref="A34:A35"/>
    <mergeCell ref="B34:B35"/>
    <mergeCell ref="G34:G35"/>
    <mergeCell ref="H34:H35"/>
    <mergeCell ref="A36:A37"/>
    <mergeCell ref="B36:B37"/>
    <mergeCell ref="G36:G37"/>
    <mergeCell ref="H36:H37"/>
    <mergeCell ref="A38:A39"/>
    <mergeCell ref="B38:B39"/>
    <mergeCell ref="G38:G39"/>
    <mergeCell ref="H38:H39"/>
    <mergeCell ref="A40:A41"/>
    <mergeCell ref="B40:B41"/>
    <mergeCell ref="G40:G41"/>
    <mergeCell ref="H40:H4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G53"/>
  <sheetViews>
    <sheetView topLeftCell="A13" zoomScale="70" zoomScaleNormal="70" workbookViewId="0">
      <selection activeCell="G19" sqref="G19:G20"/>
    </sheetView>
  </sheetViews>
  <sheetFormatPr defaultRowHeight="15"/>
  <cols>
    <col min="1" max="1" width="3.140625" bestFit="1" customWidth="1"/>
    <col min="2" max="2" width="36.5703125" bestFit="1" customWidth="1"/>
    <col min="3" max="9" width="18.7109375" customWidth="1"/>
    <col min="10" max="10" width="20.28515625" customWidth="1"/>
    <col min="11" max="13" width="2.85546875" customWidth="1"/>
    <col min="14" max="14" width="3.28515625" customWidth="1"/>
    <col min="15" max="16" width="2" style="48" bestFit="1" customWidth="1"/>
    <col min="17" max="17" width="20.85546875" style="9" customWidth="1"/>
    <col min="18" max="18" width="1.7109375" style="9" bestFit="1" customWidth="1"/>
    <col min="19" max="19" width="15.140625" style="9" customWidth="1"/>
    <col min="20" max="20" width="3.42578125" style="9" bestFit="1" customWidth="1"/>
    <col min="21" max="21" width="4" style="9" bestFit="1" customWidth="1"/>
    <col min="22" max="22" width="3.42578125" style="9" bestFit="1" customWidth="1"/>
    <col min="23" max="23" width="4" style="9" bestFit="1" customWidth="1"/>
    <col min="24" max="24" width="3.42578125" style="9" bestFit="1" customWidth="1"/>
    <col min="25" max="25" width="4" style="9" bestFit="1" customWidth="1"/>
    <col min="26" max="33" width="1.7109375" style="9" customWidth="1"/>
  </cols>
  <sheetData>
    <row r="2" spans="1:33">
      <c r="A2" s="77" t="s">
        <v>175</v>
      </c>
      <c r="B2" s="77" t="s">
        <v>176</v>
      </c>
      <c r="C2" s="77">
        <v>1</v>
      </c>
      <c r="D2" s="77">
        <v>2</v>
      </c>
      <c r="E2" s="77">
        <v>3</v>
      </c>
      <c r="F2" s="77" t="s">
        <v>218</v>
      </c>
      <c r="G2" s="77" t="s">
        <v>219</v>
      </c>
      <c r="O2" s="49"/>
      <c r="P2" s="49"/>
      <c r="Q2" s="20"/>
      <c r="R2" s="20"/>
      <c r="S2" s="20"/>
      <c r="T2" s="59">
        <v>1</v>
      </c>
      <c r="U2" s="59" t="s">
        <v>200</v>
      </c>
      <c r="V2" s="60">
        <v>2</v>
      </c>
      <c r="W2" s="60" t="s">
        <v>200</v>
      </c>
      <c r="X2" s="61">
        <v>3</v>
      </c>
      <c r="Y2" s="61" t="s">
        <v>200</v>
      </c>
      <c r="AD2" s="9" t="s">
        <v>199</v>
      </c>
      <c r="AE2" s="9" t="s">
        <v>201</v>
      </c>
      <c r="AF2" s="9" t="s">
        <v>202</v>
      </c>
      <c r="AG2" s="9" t="s">
        <v>202</v>
      </c>
    </row>
    <row r="3" spans="1:33">
      <c r="A3" s="97">
        <v>1</v>
      </c>
      <c r="B3" s="98"/>
      <c r="C3" s="51"/>
      <c r="D3" s="79" t="str">
        <f>AF5</f>
        <v>- - -</v>
      </c>
      <c r="E3" s="79" t="str">
        <f>AF4</f>
        <v>- - -</v>
      </c>
      <c r="F3" s="99">
        <f>SUM(C4:E4)</f>
        <v>2</v>
      </c>
      <c r="G3" s="97">
        <f>3-F3</f>
        <v>1</v>
      </c>
      <c r="Q3" s="59">
        <f>B5</f>
        <v>0</v>
      </c>
      <c r="R3" s="58" t="s">
        <v>180</v>
      </c>
      <c r="S3" s="58">
        <f>B7</f>
        <v>0</v>
      </c>
      <c r="T3" s="59"/>
      <c r="U3" s="59"/>
      <c r="V3" s="60"/>
      <c r="W3" s="60"/>
      <c r="X3" s="61"/>
      <c r="Y3" s="61"/>
      <c r="Z3" s="9">
        <f t="shared" ref="Z3" si="0">IF(T3-U3=0,0,IF(T3-U3&gt;0,1,-1))</f>
        <v>0</v>
      </c>
      <c r="AA3" s="9">
        <f t="shared" ref="AA3" si="1">IF(V3-W3=0,0,IF(V3-W3&gt;0,1,-1))</f>
        <v>0</v>
      </c>
      <c r="AB3" s="9">
        <f t="shared" ref="AB3" si="2">IF(X3-Y3=0,0,IF(X3-Y3&gt;0,1,-1))</f>
        <v>0</v>
      </c>
      <c r="AC3" s="9">
        <f t="shared" ref="AC3" si="3">SUM(Z3:AB3)</f>
        <v>0</v>
      </c>
      <c r="AD3" s="9">
        <f t="shared" ref="AD3" si="4">IF(AC3=0,0,IF(AC3&gt;0,Q3,S3))</f>
        <v>0</v>
      </c>
      <c r="AE3" s="9">
        <f t="shared" ref="AE3" si="5">IF(AC3=0,0,IF(AC3&gt;0,S3,Q3))</f>
        <v>0</v>
      </c>
      <c r="AF3" s="9" t="str">
        <f>CONCATENATE(T3,"-",U3," ",V3,"-",W3," ",X3,"-",Y3)</f>
        <v>- - -</v>
      </c>
      <c r="AG3" s="9" t="str">
        <f>CONCATENATE(U3,"-",T3," ",W3,"-",V3," ",Y3,"-",X3)</f>
        <v>- - -</v>
      </c>
    </row>
    <row r="4" spans="1:33">
      <c r="A4" s="97"/>
      <c r="B4" s="98"/>
      <c r="C4" s="52"/>
      <c r="D4" s="78">
        <f>IF(B3=AD5,1,0)</f>
        <v>1</v>
      </c>
      <c r="E4" s="78">
        <f>IF(B3=AD4,1,0)</f>
        <v>1</v>
      </c>
      <c r="F4" s="97"/>
      <c r="G4" s="97"/>
      <c r="Q4" s="59">
        <f>B3</f>
        <v>0</v>
      </c>
      <c r="R4" s="58" t="s">
        <v>180</v>
      </c>
      <c r="S4" s="58">
        <f>B7</f>
        <v>0</v>
      </c>
      <c r="T4" s="59"/>
      <c r="U4" s="59"/>
      <c r="V4" s="60"/>
      <c r="W4" s="60"/>
      <c r="X4" s="61"/>
      <c r="Y4" s="61"/>
      <c r="Z4" s="9">
        <f>IF(T4-U4=0,0,IF(T4-U4&gt;0,1,-1))</f>
        <v>0</v>
      </c>
      <c r="AA4" s="9">
        <f>IF(V4-W4=0,0,IF(V4-W4&gt;0,1,-1))</f>
        <v>0</v>
      </c>
      <c r="AB4" s="9">
        <f>IF(X4-Y4=0,0,IF(X4-Y4&gt;0,1,-1))</f>
        <v>0</v>
      </c>
      <c r="AC4" s="9">
        <f>SUM(Z4:AB4)</f>
        <v>0</v>
      </c>
      <c r="AD4" s="9">
        <f>IF(AC4=0,0,IF(AC4&gt;0,Q4,S4))</f>
        <v>0</v>
      </c>
      <c r="AE4" s="9">
        <f>IF(AC4=0,0,IF(AC4&gt;0,S4,Q4))</f>
        <v>0</v>
      </c>
      <c r="AF4" s="9" t="str">
        <f>CONCATENATE(T4,"-",U4," ",V4,"-",W4," ",X4,"-",Y4)</f>
        <v>- - -</v>
      </c>
      <c r="AG4" s="9" t="str">
        <f t="shared" ref="AG4:AG5" si="6">CONCATENATE(U4,"-",T4," ",W4,"-",V4," ",Y4,"-",X4)</f>
        <v>- - -</v>
      </c>
    </row>
    <row r="5" spans="1:33">
      <c r="A5" s="97">
        <v>2</v>
      </c>
      <c r="B5" s="98"/>
      <c r="C5" s="79" t="str">
        <f>AG5</f>
        <v>- - -</v>
      </c>
      <c r="D5" s="51"/>
      <c r="E5" s="79" t="str">
        <f>AF3</f>
        <v>- - -</v>
      </c>
      <c r="F5" s="99">
        <f>SUM(C6:E6)</f>
        <v>2</v>
      </c>
      <c r="G5" s="97">
        <f t="shared" ref="G5" si="7">3-F5</f>
        <v>1</v>
      </c>
      <c r="Q5" s="59">
        <f>B3</f>
        <v>0</v>
      </c>
      <c r="R5" s="58" t="s">
        <v>180</v>
      </c>
      <c r="S5" s="58">
        <f>B5</f>
        <v>0</v>
      </c>
      <c r="T5" s="59"/>
      <c r="U5" s="59"/>
      <c r="V5" s="60"/>
      <c r="W5" s="60"/>
      <c r="X5" s="61"/>
      <c r="Y5" s="61"/>
      <c r="Z5" s="9">
        <f>IF(T5-U5=0,0,IF(T5-U5&gt;0,1,-1))</f>
        <v>0</v>
      </c>
      <c r="AA5" s="9">
        <f>IF(V5-W5=0,0,IF(V5-W5&gt;0,1,-1))</f>
        <v>0</v>
      </c>
      <c r="AB5" s="9">
        <f>IF(X5-Y5=0,0,IF(X5-Y5&gt;0,1,-1))</f>
        <v>0</v>
      </c>
      <c r="AC5" s="9">
        <f>SUM(Z5:AB5)</f>
        <v>0</v>
      </c>
      <c r="AD5" s="9">
        <f>IF(AC5=0,0,IF(AC5&gt;0,Q5,S5))</f>
        <v>0</v>
      </c>
      <c r="AE5" s="9">
        <f>IF(AC5=0,0,IF(AC5&gt;0,S5,Q5))</f>
        <v>0</v>
      </c>
      <c r="AF5" s="9" t="str">
        <f>CONCATENATE(T5,"-",U5," ",V5,"-",W5," ",X5,"-",Y5)</f>
        <v>- - -</v>
      </c>
      <c r="AG5" s="9" t="str">
        <f t="shared" si="6"/>
        <v>- - -</v>
      </c>
    </row>
    <row r="6" spans="1:33">
      <c r="A6" s="97"/>
      <c r="B6" s="98"/>
      <c r="C6" s="78">
        <f>IF(B5=AD5,1,0)</f>
        <v>1</v>
      </c>
      <c r="D6" s="52"/>
      <c r="E6" s="78">
        <f>IF(B5=AD3,1,0)</f>
        <v>1</v>
      </c>
      <c r="F6" s="97"/>
      <c r="G6" s="97"/>
      <c r="O6" s="49"/>
      <c r="P6" s="49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3">
      <c r="A7" s="97">
        <v>3</v>
      </c>
      <c r="B7" s="98"/>
      <c r="C7" s="79" t="str">
        <f>AG4</f>
        <v>- - -</v>
      </c>
      <c r="D7" s="45" t="str">
        <f>AG3</f>
        <v>- - -</v>
      </c>
      <c r="E7" s="51"/>
      <c r="F7" s="99">
        <f>SUM(C8:E8)</f>
        <v>2</v>
      </c>
      <c r="G7" s="97">
        <f t="shared" ref="G7" si="8">3-F7</f>
        <v>1</v>
      </c>
      <c r="O7" s="49"/>
      <c r="P7" s="49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3">
      <c r="A8" s="97"/>
      <c r="B8" s="98"/>
      <c r="C8" s="78">
        <f>IF(B7=AD4,1,0)</f>
        <v>1</v>
      </c>
      <c r="D8" s="78">
        <f>IF(B7=AD3,1,0)</f>
        <v>1</v>
      </c>
      <c r="E8" s="52"/>
      <c r="F8" s="97"/>
      <c r="G8" s="97"/>
      <c r="O8" s="49"/>
      <c r="P8" s="49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3">
      <c r="O9" s="49"/>
      <c r="P9" s="4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2" spans="1:33">
      <c r="A12" s="77" t="s">
        <v>175</v>
      </c>
      <c r="B12" s="77" t="s">
        <v>176</v>
      </c>
      <c r="C12" s="77">
        <v>1</v>
      </c>
      <c r="D12" s="77">
        <v>2</v>
      </c>
      <c r="E12" s="77">
        <v>3</v>
      </c>
      <c r="F12" s="77">
        <v>4</v>
      </c>
      <c r="G12" s="77" t="s">
        <v>218</v>
      </c>
      <c r="H12" s="77" t="s">
        <v>219</v>
      </c>
      <c r="Q12" s="20"/>
      <c r="R12" s="20"/>
      <c r="S12" s="20"/>
      <c r="T12" s="59">
        <v>1</v>
      </c>
      <c r="U12" s="59" t="s">
        <v>200</v>
      </c>
      <c r="V12" s="60">
        <v>2</v>
      </c>
      <c r="W12" s="60" t="s">
        <v>200</v>
      </c>
      <c r="X12" s="61">
        <v>3</v>
      </c>
      <c r="Y12" s="61" t="s">
        <v>200</v>
      </c>
      <c r="AD12" s="9" t="s">
        <v>199</v>
      </c>
      <c r="AE12" s="9" t="s">
        <v>201</v>
      </c>
      <c r="AF12" s="9" t="s">
        <v>202</v>
      </c>
    </row>
    <row r="13" spans="1:33">
      <c r="A13" s="97">
        <v>1</v>
      </c>
      <c r="B13" s="98"/>
      <c r="C13" s="51"/>
      <c r="D13" s="79" t="str">
        <f>AF17</f>
        <v>- - -</v>
      </c>
      <c r="E13" s="79" t="str">
        <f>AF15</f>
        <v>- - -</v>
      </c>
      <c r="F13" s="45" t="str">
        <f>AF13</f>
        <v>- - -</v>
      </c>
      <c r="G13" s="99">
        <f>SUM(C14:F14)</f>
        <v>3</v>
      </c>
      <c r="H13" s="97">
        <f>4-G13</f>
        <v>1</v>
      </c>
      <c r="Q13" s="59">
        <f>B13</f>
        <v>0</v>
      </c>
      <c r="R13" s="58" t="s">
        <v>180</v>
      </c>
      <c r="S13" s="58">
        <f>B19</f>
        <v>0</v>
      </c>
      <c r="T13" s="59"/>
      <c r="U13" s="59"/>
      <c r="V13" s="60"/>
      <c r="W13" s="60"/>
      <c r="X13" s="61"/>
      <c r="Y13" s="61"/>
      <c r="Z13" s="9">
        <f t="shared" ref="Z13:Z18" si="9">IF(T13-U13=0,0,IF(T13-U13&gt;0,1,-1))</f>
        <v>0</v>
      </c>
      <c r="AA13" s="9">
        <f t="shared" ref="AA13:AA18" si="10">IF(V13-W13=0,0,IF(V13-W13&gt;0,1,-1))</f>
        <v>0</v>
      </c>
      <c r="AB13" s="9">
        <f t="shared" ref="AB13:AB18" si="11">IF(X13-Y13=0,0,IF(X13-Y13&gt;0,1,-1))</f>
        <v>0</v>
      </c>
      <c r="AC13" s="9">
        <f t="shared" ref="AC13:AC18" si="12">SUM(Z13:AB13)</f>
        <v>0</v>
      </c>
      <c r="AD13" s="9">
        <f t="shared" ref="AD13:AD18" si="13">IF(AC13=0,0,IF(AC13&gt;0,Q13,S13))</f>
        <v>0</v>
      </c>
      <c r="AE13" s="9">
        <f t="shared" ref="AE13:AE18" si="14">IF(AC13=0,0,IF(AC13&gt;0,S13,Q13))</f>
        <v>0</v>
      </c>
      <c r="AF13" s="9" t="str">
        <f t="shared" ref="AF13:AF18" si="15">CONCATENATE(T13,"-",U13," ",V13,"-",W13," ",X13,"-",Y13)</f>
        <v>- - -</v>
      </c>
      <c r="AG13" s="9" t="str">
        <f t="shared" ref="AG13:AG18" si="16">CONCATENATE(U13,"-",T13," ",W13,"-",V13," ",Y13,"-",X13)</f>
        <v>- - -</v>
      </c>
    </row>
    <row r="14" spans="1:33">
      <c r="A14" s="97"/>
      <c r="B14" s="98"/>
      <c r="C14" s="52"/>
      <c r="D14" s="78">
        <f>IF(B13=AD17,1,0)</f>
        <v>1</v>
      </c>
      <c r="E14" s="78">
        <f>IF(B13=AD15,1,0)</f>
        <v>1</v>
      </c>
      <c r="F14" s="78">
        <f>IF(B13=AD13,1,0)</f>
        <v>1</v>
      </c>
      <c r="G14" s="97"/>
      <c r="H14" s="97"/>
      <c r="Q14" s="59">
        <f>B15</f>
        <v>0</v>
      </c>
      <c r="R14" s="58" t="s">
        <v>180</v>
      </c>
      <c r="S14" s="58">
        <f>B17</f>
        <v>0</v>
      </c>
      <c r="T14" s="59"/>
      <c r="U14" s="59"/>
      <c r="V14" s="60"/>
      <c r="W14" s="60"/>
      <c r="X14" s="61"/>
      <c r="Y14" s="61"/>
      <c r="Z14" s="9">
        <f t="shared" si="9"/>
        <v>0</v>
      </c>
      <c r="AA14" s="9">
        <f t="shared" si="10"/>
        <v>0</v>
      </c>
      <c r="AB14" s="9">
        <f t="shared" si="11"/>
        <v>0</v>
      </c>
      <c r="AC14" s="9">
        <f t="shared" si="12"/>
        <v>0</v>
      </c>
      <c r="AD14" s="9">
        <f t="shared" si="13"/>
        <v>0</v>
      </c>
      <c r="AE14" s="9">
        <f t="shared" si="14"/>
        <v>0</v>
      </c>
      <c r="AF14" s="9" t="str">
        <f t="shared" si="15"/>
        <v>- - -</v>
      </c>
      <c r="AG14" s="9" t="str">
        <f t="shared" si="16"/>
        <v>- - -</v>
      </c>
    </row>
    <row r="15" spans="1:33">
      <c r="A15" s="97">
        <v>2</v>
      </c>
      <c r="B15" s="98"/>
      <c r="C15" s="79" t="str">
        <f>AG17</f>
        <v>- - -</v>
      </c>
      <c r="D15" s="51"/>
      <c r="E15" s="79" t="str">
        <f>AF14</f>
        <v>- - -</v>
      </c>
      <c r="F15" s="45" t="str">
        <f>AF16</f>
        <v>- - -</v>
      </c>
      <c r="G15" s="99">
        <f>SUM(C16:F16)</f>
        <v>2</v>
      </c>
      <c r="H15" s="97">
        <f t="shared" ref="H15" si="17">4-G15</f>
        <v>2</v>
      </c>
      <c r="Q15" s="59">
        <f>B13</f>
        <v>0</v>
      </c>
      <c r="R15" s="58" t="s">
        <v>180</v>
      </c>
      <c r="S15" s="58">
        <f>B17</f>
        <v>0</v>
      </c>
      <c r="T15" s="59"/>
      <c r="U15" s="59"/>
      <c r="V15" s="60"/>
      <c r="W15" s="60"/>
      <c r="X15" s="61"/>
      <c r="Y15" s="61"/>
      <c r="Z15" s="9">
        <f t="shared" si="9"/>
        <v>0</v>
      </c>
      <c r="AA15" s="9">
        <f t="shared" si="10"/>
        <v>0</v>
      </c>
      <c r="AB15" s="9">
        <f t="shared" si="11"/>
        <v>0</v>
      </c>
      <c r="AC15" s="9">
        <f t="shared" si="12"/>
        <v>0</v>
      </c>
      <c r="AD15" s="9">
        <f t="shared" si="13"/>
        <v>0</v>
      </c>
      <c r="AE15" s="9">
        <f t="shared" si="14"/>
        <v>0</v>
      </c>
      <c r="AF15" s="9" t="str">
        <f t="shared" si="15"/>
        <v>- - -</v>
      </c>
      <c r="AG15" s="9" t="str">
        <f t="shared" si="16"/>
        <v>- - -</v>
      </c>
    </row>
    <row r="16" spans="1:33">
      <c r="A16" s="97"/>
      <c r="B16" s="98"/>
      <c r="C16" s="78">
        <f>IF(D14=1,0,1)</f>
        <v>0</v>
      </c>
      <c r="D16" s="52"/>
      <c r="E16" s="78">
        <f>IF(B15=AD14,1,0)</f>
        <v>1</v>
      </c>
      <c r="F16" s="78">
        <f>IF(B15=AD16,1,0)</f>
        <v>1</v>
      </c>
      <c r="G16" s="97"/>
      <c r="H16" s="97"/>
      <c r="Q16" s="59">
        <f>B19</f>
        <v>0</v>
      </c>
      <c r="R16" s="58" t="s">
        <v>180</v>
      </c>
      <c r="S16" s="58">
        <f>B15</f>
        <v>0</v>
      </c>
      <c r="T16" s="59"/>
      <c r="U16" s="59"/>
      <c r="V16" s="60"/>
      <c r="W16" s="60"/>
      <c r="X16" s="61"/>
      <c r="Y16" s="61"/>
      <c r="Z16" s="9">
        <f t="shared" si="9"/>
        <v>0</v>
      </c>
      <c r="AA16" s="9">
        <f t="shared" si="10"/>
        <v>0</v>
      </c>
      <c r="AB16" s="9">
        <f t="shared" si="11"/>
        <v>0</v>
      </c>
      <c r="AC16" s="9">
        <f t="shared" si="12"/>
        <v>0</v>
      </c>
      <c r="AD16" s="9">
        <f t="shared" si="13"/>
        <v>0</v>
      </c>
      <c r="AE16" s="9">
        <f t="shared" si="14"/>
        <v>0</v>
      </c>
      <c r="AF16" s="9" t="str">
        <f t="shared" si="15"/>
        <v>- - -</v>
      </c>
      <c r="AG16" s="9" t="str">
        <f t="shared" si="16"/>
        <v>- - -</v>
      </c>
    </row>
    <row r="17" spans="1:33">
      <c r="A17" s="97">
        <v>3</v>
      </c>
      <c r="B17" s="98"/>
      <c r="C17" s="79" t="str">
        <f>AG15</f>
        <v>- - -</v>
      </c>
      <c r="D17" s="45" t="str">
        <f>AG14</f>
        <v>- - -</v>
      </c>
      <c r="E17" s="51"/>
      <c r="F17" s="45" t="str">
        <f>AF18</f>
        <v>- - -</v>
      </c>
      <c r="G17" s="99">
        <f>SUM(C18:F18)</f>
        <v>1</v>
      </c>
      <c r="H17" s="97">
        <f t="shared" ref="H17" si="18">4-G17</f>
        <v>3</v>
      </c>
      <c r="Q17" s="59">
        <f>B13</f>
        <v>0</v>
      </c>
      <c r="R17" s="58" t="s">
        <v>180</v>
      </c>
      <c r="S17" s="58">
        <f>B15</f>
        <v>0</v>
      </c>
      <c r="T17" s="59"/>
      <c r="U17" s="59"/>
      <c r="V17" s="60"/>
      <c r="W17" s="60"/>
      <c r="X17" s="61"/>
      <c r="Y17" s="61"/>
      <c r="Z17" s="9">
        <f t="shared" si="9"/>
        <v>0</v>
      </c>
      <c r="AA17" s="9">
        <f t="shared" si="10"/>
        <v>0</v>
      </c>
      <c r="AB17" s="9">
        <f t="shared" si="11"/>
        <v>0</v>
      </c>
      <c r="AC17" s="9">
        <f t="shared" si="12"/>
        <v>0</v>
      </c>
      <c r="AD17" s="9">
        <f t="shared" si="13"/>
        <v>0</v>
      </c>
      <c r="AE17" s="9">
        <f t="shared" si="14"/>
        <v>0</v>
      </c>
      <c r="AF17" s="9" t="str">
        <f t="shared" si="15"/>
        <v>- - -</v>
      </c>
      <c r="AG17" s="9" t="str">
        <f t="shared" si="16"/>
        <v>- - -</v>
      </c>
    </row>
    <row r="18" spans="1:33">
      <c r="A18" s="97"/>
      <c r="B18" s="98"/>
      <c r="C18" s="78">
        <f>IF(E14=1,0,1)</f>
        <v>0</v>
      </c>
      <c r="D18" s="78">
        <f>IF(E16=1,0,1)</f>
        <v>0</v>
      </c>
      <c r="E18" s="52"/>
      <c r="F18" s="78">
        <f>IF(B17=AD18,1,0)</f>
        <v>1</v>
      </c>
      <c r="G18" s="97"/>
      <c r="H18" s="97"/>
      <c r="Q18" s="59">
        <f>B17</f>
        <v>0</v>
      </c>
      <c r="R18" s="58" t="s">
        <v>180</v>
      </c>
      <c r="S18" s="58">
        <f>B19</f>
        <v>0</v>
      </c>
      <c r="T18" s="59"/>
      <c r="U18" s="59"/>
      <c r="V18" s="60"/>
      <c r="W18" s="60"/>
      <c r="X18" s="61"/>
      <c r="Y18" s="61"/>
      <c r="Z18" s="9">
        <f t="shared" si="9"/>
        <v>0</v>
      </c>
      <c r="AA18" s="9">
        <f t="shared" si="10"/>
        <v>0</v>
      </c>
      <c r="AB18" s="9">
        <f t="shared" si="11"/>
        <v>0</v>
      </c>
      <c r="AC18" s="9">
        <f t="shared" si="12"/>
        <v>0</v>
      </c>
      <c r="AD18" s="9">
        <f t="shared" si="13"/>
        <v>0</v>
      </c>
      <c r="AE18" s="9">
        <f t="shared" si="14"/>
        <v>0</v>
      </c>
      <c r="AF18" s="9" t="str">
        <f t="shared" si="15"/>
        <v>- - -</v>
      </c>
      <c r="AG18" s="9" t="str">
        <f t="shared" si="16"/>
        <v>- - -</v>
      </c>
    </row>
    <row r="19" spans="1:33">
      <c r="A19" s="97">
        <v>4</v>
      </c>
      <c r="B19" s="98"/>
      <c r="C19" s="79" t="str">
        <f>AG13</f>
        <v>- - -</v>
      </c>
      <c r="D19" s="79" t="str">
        <f>AG16</f>
        <v>- - -</v>
      </c>
      <c r="E19" s="79" t="str">
        <f>AG18</f>
        <v>- - -</v>
      </c>
      <c r="F19" s="51"/>
      <c r="G19" s="99">
        <f>SUM(C20:F20)</f>
        <v>0</v>
      </c>
      <c r="H19" s="97">
        <f t="shared" ref="H19" si="19">4-G19</f>
        <v>4</v>
      </c>
    </row>
    <row r="20" spans="1:33">
      <c r="A20" s="97"/>
      <c r="B20" s="98"/>
      <c r="C20" s="78">
        <f>IF(F14=1,0,1)</f>
        <v>0</v>
      </c>
      <c r="D20" s="78">
        <f>IF(F16=1,0,1)</f>
        <v>0</v>
      </c>
      <c r="E20" s="78">
        <f>IF(F18=1,0,1)</f>
        <v>0</v>
      </c>
      <c r="F20" s="52"/>
      <c r="G20" s="97"/>
      <c r="H20" s="97"/>
    </row>
    <row r="24" spans="1:33">
      <c r="A24" s="77" t="s">
        <v>175</v>
      </c>
      <c r="B24" s="77" t="s">
        <v>176</v>
      </c>
      <c r="C24" s="77">
        <v>1</v>
      </c>
      <c r="D24" s="77">
        <v>2</v>
      </c>
      <c r="E24" s="77">
        <v>3</v>
      </c>
      <c r="F24" s="77">
        <v>4</v>
      </c>
      <c r="G24" s="77">
        <v>5</v>
      </c>
      <c r="H24" s="77" t="s">
        <v>218</v>
      </c>
      <c r="I24" s="77" t="s">
        <v>219</v>
      </c>
      <c r="J24" s="50"/>
      <c r="K24" s="50"/>
      <c r="L24" s="50"/>
      <c r="M24" s="50"/>
      <c r="Q24" s="20"/>
      <c r="R24" s="20"/>
      <c r="S24" s="20"/>
      <c r="T24" s="59">
        <v>1</v>
      </c>
      <c r="U24" s="59" t="s">
        <v>200</v>
      </c>
      <c r="V24" s="60">
        <v>2</v>
      </c>
      <c r="W24" s="60" t="s">
        <v>200</v>
      </c>
      <c r="X24" s="61">
        <v>3</v>
      </c>
      <c r="Y24" s="61" t="s">
        <v>200</v>
      </c>
      <c r="AD24" s="9" t="s">
        <v>199</v>
      </c>
      <c r="AE24" s="9" t="s">
        <v>201</v>
      </c>
      <c r="AF24" s="9" t="s">
        <v>202</v>
      </c>
    </row>
    <row r="25" spans="1:33">
      <c r="A25" s="97">
        <v>1</v>
      </c>
      <c r="B25" s="98"/>
      <c r="C25" s="51"/>
      <c r="D25" s="79" t="str">
        <f>AF33</f>
        <v>- - -</v>
      </c>
      <c r="E25" s="79" t="str">
        <f>AF31</f>
        <v>- - -</v>
      </c>
      <c r="F25" s="45" t="str">
        <f>AF29</f>
        <v>- - -</v>
      </c>
      <c r="G25" s="45" t="str">
        <f>AF27</f>
        <v>- - -</v>
      </c>
      <c r="H25" s="99">
        <f>SUM(C26:G26)</f>
        <v>4</v>
      </c>
      <c r="I25" s="100">
        <f>5-H25</f>
        <v>1</v>
      </c>
      <c r="J25" s="50"/>
      <c r="K25" s="50"/>
      <c r="L25" s="50"/>
      <c r="M25" s="50"/>
      <c r="Q25" s="59">
        <f>B27</f>
        <v>0</v>
      </c>
      <c r="R25" s="58" t="s">
        <v>180</v>
      </c>
      <c r="S25" s="58">
        <f>B33</f>
        <v>0</v>
      </c>
      <c r="T25" s="59"/>
      <c r="U25" s="59"/>
      <c r="V25" s="60"/>
      <c r="W25" s="60"/>
      <c r="X25" s="61"/>
      <c r="Y25" s="61"/>
      <c r="Z25" s="9">
        <f t="shared" ref="Z25:Z34" si="20">IF(T25-U25=0,0,IF(T25-U25&gt;0,1,-1))</f>
        <v>0</v>
      </c>
      <c r="AA25" s="9">
        <f t="shared" ref="AA25:AA34" si="21">IF(V25-W25=0,0,IF(V25-W25&gt;0,1,-1))</f>
        <v>0</v>
      </c>
      <c r="AB25" s="9">
        <f t="shared" ref="AB25:AB34" si="22">IF(X25-Y25=0,0,IF(X25-Y25&gt;0,1,-1))</f>
        <v>0</v>
      </c>
      <c r="AC25" s="9">
        <f t="shared" ref="AC25:AC34" si="23">SUM(Z25:AB25)</f>
        <v>0</v>
      </c>
      <c r="AD25" s="9">
        <f t="shared" ref="AD25:AD34" si="24">IF(AC25=0,0,IF(AC25&gt;0,Q25,S25))</f>
        <v>0</v>
      </c>
      <c r="AE25" s="9">
        <f t="shared" ref="AE25:AE34" si="25">IF(AC25=0,0,IF(AC25&gt;0,S25,Q25))</f>
        <v>0</v>
      </c>
      <c r="AF25" s="9" t="str">
        <f t="shared" ref="AF25:AF34" si="26">CONCATENATE(T25,"-",U25," ",V25,"-",W25," ",X25,"-",Y25)</f>
        <v>- - -</v>
      </c>
      <c r="AG25" s="9" t="str">
        <f t="shared" ref="AG25:AG34" si="27">CONCATENATE(U25,"-",T25," ",W25,"-",V25," ",Y25,"-",X25)</f>
        <v>- - -</v>
      </c>
    </row>
    <row r="26" spans="1:33">
      <c r="A26" s="97"/>
      <c r="B26" s="98"/>
      <c r="C26" s="52"/>
      <c r="D26" s="78">
        <f>IF(B25=AD33,1,0)</f>
        <v>1</v>
      </c>
      <c r="E26" s="78">
        <f>IF(B25=AD31,1,0)</f>
        <v>1</v>
      </c>
      <c r="F26" s="78">
        <f>IF(B25=AD29,1,0)</f>
        <v>1</v>
      </c>
      <c r="G26" s="78">
        <f>IF(B25=AD27,1,0)</f>
        <v>1</v>
      </c>
      <c r="H26" s="97"/>
      <c r="I26" s="99"/>
      <c r="J26" s="50"/>
      <c r="K26" s="50"/>
      <c r="L26" s="50"/>
      <c r="M26" s="50"/>
      <c r="Q26" s="59">
        <f>B29</f>
        <v>0</v>
      </c>
      <c r="R26" s="58" t="s">
        <v>180</v>
      </c>
      <c r="S26" s="58">
        <f>B31</f>
        <v>0</v>
      </c>
      <c r="T26" s="59"/>
      <c r="U26" s="59"/>
      <c r="V26" s="60"/>
      <c r="W26" s="60"/>
      <c r="X26" s="61"/>
      <c r="Y26" s="61"/>
      <c r="Z26" s="9">
        <f t="shared" si="20"/>
        <v>0</v>
      </c>
      <c r="AA26" s="9">
        <f t="shared" si="21"/>
        <v>0</v>
      </c>
      <c r="AB26" s="9">
        <f t="shared" si="22"/>
        <v>0</v>
      </c>
      <c r="AC26" s="9">
        <f t="shared" si="23"/>
        <v>0</v>
      </c>
      <c r="AD26" s="9">
        <f t="shared" si="24"/>
        <v>0</v>
      </c>
      <c r="AE26" s="9">
        <f t="shared" si="25"/>
        <v>0</v>
      </c>
      <c r="AF26" s="9" t="str">
        <f t="shared" si="26"/>
        <v>- - -</v>
      </c>
      <c r="AG26" s="9" t="str">
        <f t="shared" si="27"/>
        <v>- - -</v>
      </c>
    </row>
    <row r="27" spans="1:33">
      <c r="A27" s="97">
        <v>2</v>
      </c>
      <c r="B27" s="98"/>
      <c r="C27" s="79" t="str">
        <f>AG33</f>
        <v>- - -</v>
      </c>
      <c r="D27" s="51"/>
      <c r="E27" s="79" t="str">
        <f>AF28</f>
        <v>- - -</v>
      </c>
      <c r="F27" s="45" t="str">
        <f>AF32</f>
        <v>- - -</v>
      </c>
      <c r="G27" s="45" t="str">
        <f>AF25</f>
        <v>- - -</v>
      </c>
      <c r="H27" s="99">
        <f>SUM(C28:G28)</f>
        <v>3</v>
      </c>
      <c r="I27" s="100">
        <f>5-H27</f>
        <v>2</v>
      </c>
      <c r="J27" s="50"/>
      <c r="K27" s="50"/>
      <c r="L27" s="50"/>
      <c r="M27" s="50"/>
      <c r="Q27" s="59">
        <f>B25</f>
        <v>0</v>
      </c>
      <c r="R27" s="58" t="s">
        <v>180</v>
      </c>
      <c r="S27" s="58">
        <f>B33</f>
        <v>0</v>
      </c>
      <c r="T27" s="59"/>
      <c r="U27" s="59"/>
      <c r="V27" s="60"/>
      <c r="W27" s="60"/>
      <c r="X27" s="61"/>
      <c r="Y27" s="61"/>
      <c r="Z27" s="9">
        <f t="shared" si="20"/>
        <v>0</v>
      </c>
      <c r="AA27" s="9">
        <f t="shared" si="21"/>
        <v>0</v>
      </c>
      <c r="AB27" s="9">
        <f t="shared" si="22"/>
        <v>0</v>
      </c>
      <c r="AC27" s="9">
        <f t="shared" si="23"/>
        <v>0</v>
      </c>
      <c r="AD27" s="9">
        <f t="shared" si="24"/>
        <v>0</v>
      </c>
      <c r="AE27" s="9">
        <f t="shared" si="25"/>
        <v>0</v>
      </c>
      <c r="AF27" s="9" t="str">
        <f t="shared" si="26"/>
        <v>- - -</v>
      </c>
      <c r="AG27" s="9" t="str">
        <f t="shared" si="27"/>
        <v>- - -</v>
      </c>
    </row>
    <row r="28" spans="1:33">
      <c r="A28" s="97"/>
      <c r="B28" s="98"/>
      <c r="C28" s="78">
        <f>IF(D26=1,0,1)</f>
        <v>0</v>
      </c>
      <c r="D28" s="52"/>
      <c r="E28" s="78">
        <f>IF(B27=AD28,1,0)</f>
        <v>1</v>
      </c>
      <c r="F28" s="78">
        <f>IF(B27=AD32,1,0)</f>
        <v>1</v>
      </c>
      <c r="G28" s="78">
        <f>IF(B27=AD25,1,0)</f>
        <v>1</v>
      </c>
      <c r="H28" s="97"/>
      <c r="I28" s="99"/>
      <c r="J28" s="50"/>
      <c r="K28" s="50"/>
      <c r="L28" s="50"/>
      <c r="M28" s="50"/>
      <c r="Q28" s="59">
        <f>B27</f>
        <v>0</v>
      </c>
      <c r="R28" s="58" t="s">
        <v>180</v>
      </c>
      <c r="S28" s="58">
        <f>B29</f>
        <v>0</v>
      </c>
      <c r="T28" s="59"/>
      <c r="U28" s="59"/>
      <c r="V28" s="60"/>
      <c r="W28" s="60"/>
      <c r="X28" s="61"/>
      <c r="Y28" s="61"/>
      <c r="Z28" s="9">
        <f t="shared" si="20"/>
        <v>0</v>
      </c>
      <c r="AA28" s="9">
        <f t="shared" si="21"/>
        <v>0</v>
      </c>
      <c r="AB28" s="9">
        <f t="shared" si="22"/>
        <v>0</v>
      </c>
      <c r="AC28" s="9">
        <f t="shared" si="23"/>
        <v>0</v>
      </c>
      <c r="AD28" s="9">
        <f t="shared" si="24"/>
        <v>0</v>
      </c>
      <c r="AE28" s="9">
        <f t="shared" si="25"/>
        <v>0</v>
      </c>
      <c r="AF28" s="9" t="str">
        <f t="shared" si="26"/>
        <v>- - -</v>
      </c>
      <c r="AG28" s="9" t="str">
        <f t="shared" si="27"/>
        <v>- - -</v>
      </c>
    </row>
    <row r="29" spans="1:33">
      <c r="A29" s="97">
        <v>3</v>
      </c>
      <c r="B29" s="98"/>
      <c r="C29" s="79" t="str">
        <f>AG31</f>
        <v>- - -</v>
      </c>
      <c r="D29" s="45" t="str">
        <f>AG28</f>
        <v>- - -</v>
      </c>
      <c r="E29" s="51"/>
      <c r="F29" s="45" t="str">
        <f>AF26</f>
        <v>- - -</v>
      </c>
      <c r="G29" s="45" t="str">
        <f>AF30</f>
        <v>- - -</v>
      </c>
      <c r="H29" s="99">
        <f>SUM(C30:G30)</f>
        <v>2</v>
      </c>
      <c r="I29" s="100">
        <f>5-H29</f>
        <v>3</v>
      </c>
      <c r="J29" s="50"/>
      <c r="K29" s="50"/>
      <c r="L29" s="50"/>
      <c r="M29" s="50"/>
      <c r="Q29" s="59">
        <f>B25</f>
        <v>0</v>
      </c>
      <c r="R29" s="58" t="s">
        <v>180</v>
      </c>
      <c r="S29" s="58">
        <f>B31</f>
        <v>0</v>
      </c>
      <c r="T29" s="59"/>
      <c r="U29" s="59"/>
      <c r="V29" s="60"/>
      <c r="W29" s="60"/>
      <c r="X29" s="61"/>
      <c r="Y29" s="61"/>
      <c r="Z29" s="9">
        <f t="shared" si="20"/>
        <v>0</v>
      </c>
      <c r="AA29" s="9">
        <f t="shared" si="21"/>
        <v>0</v>
      </c>
      <c r="AB29" s="9">
        <f t="shared" si="22"/>
        <v>0</v>
      </c>
      <c r="AC29" s="9">
        <f t="shared" si="23"/>
        <v>0</v>
      </c>
      <c r="AD29" s="9">
        <f t="shared" si="24"/>
        <v>0</v>
      </c>
      <c r="AE29" s="9">
        <f t="shared" si="25"/>
        <v>0</v>
      </c>
      <c r="AF29" s="9" t="str">
        <f t="shared" si="26"/>
        <v>- - -</v>
      </c>
      <c r="AG29" s="9" t="str">
        <f t="shared" si="27"/>
        <v>- - -</v>
      </c>
    </row>
    <row r="30" spans="1:33">
      <c r="A30" s="97"/>
      <c r="B30" s="98"/>
      <c r="C30" s="78">
        <f>IF(E26=1,0,1)</f>
        <v>0</v>
      </c>
      <c r="D30" s="78">
        <f>IF(E28=1,0,1)</f>
        <v>0</v>
      </c>
      <c r="E30" s="52"/>
      <c r="F30" s="78">
        <f>IF(B29=AD26,1,0)</f>
        <v>1</v>
      </c>
      <c r="G30" s="78">
        <f>IF(B29=AD30,1,0)</f>
        <v>1</v>
      </c>
      <c r="H30" s="97"/>
      <c r="I30" s="99"/>
      <c r="J30" s="50"/>
      <c r="K30" s="50"/>
      <c r="L30" s="50"/>
      <c r="M30" s="50"/>
      <c r="Q30" s="59">
        <f>B33</f>
        <v>0</v>
      </c>
      <c r="R30" s="58" t="s">
        <v>180</v>
      </c>
      <c r="S30" s="58">
        <f>B29</f>
        <v>0</v>
      </c>
      <c r="T30" s="59"/>
      <c r="U30" s="59"/>
      <c r="V30" s="60"/>
      <c r="W30" s="60"/>
      <c r="X30" s="61"/>
      <c r="Y30" s="61"/>
      <c r="Z30" s="9">
        <f t="shared" si="20"/>
        <v>0</v>
      </c>
      <c r="AA30" s="9">
        <f t="shared" si="21"/>
        <v>0</v>
      </c>
      <c r="AB30" s="9">
        <f t="shared" si="22"/>
        <v>0</v>
      </c>
      <c r="AC30" s="9">
        <f t="shared" si="23"/>
        <v>0</v>
      </c>
      <c r="AD30" s="9">
        <f t="shared" si="24"/>
        <v>0</v>
      </c>
      <c r="AE30" s="9">
        <f t="shared" si="25"/>
        <v>0</v>
      </c>
      <c r="AF30" s="9" t="str">
        <f t="shared" si="26"/>
        <v>- - -</v>
      </c>
      <c r="AG30" s="9" t="str">
        <f t="shared" si="27"/>
        <v>- - -</v>
      </c>
    </row>
    <row r="31" spans="1:33">
      <c r="A31" s="97">
        <v>4</v>
      </c>
      <c r="B31" s="98"/>
      <c r="C31" s="79" t="str">
        <f>AG29</f>
        <v>- - -</v>
      </c>
      <c r="D31" s="79" t="str">
        <f>AG32</f>
        <v>- - -</v>
      </c>
      <c r="E31" s="79" t="str">
        <f>AG26</f>
        <v>- - -</v>
      </c>
      <c r="F31" s="51"/>
      <c r="G31" s="45" t="str">
        <f>AF34</f>
        <v>- - -</v>
      </c>
      <c r="H31" s="99">
        <f>SUM(C32:G32)</f>
        <v>1</v>
      </c>
      <c r="I31" s="100">
        <f>5-H31</f>
        <v>4</v>
      </c>
      <c r="J31" s="50"/>
      <c r="K31" s="50"/>
      <c r="L31" s="50"/>
      <c r="M31" s="50"/>
      <c r="Q31" s="59">
        <f>B25</f>
        <v>0</v>
      </c>
      <c r="R31" s="58" t="s">
        <v>180</v>
      </c>
      <c r="S31" s="58">
        <f>B29</f>
        <v>0</v>
      </c>
      <c r="T31" s="59"/>
      <c r="U31" s="59"/>
      <c r="V31" s="60"/>
      <c r="W31" s="60"/>
      <c r="X31" s="61"/>
      <c r="Y31" s="61"/>
      <c r="Z31" s="9">
        <f t="shared" si="20"/>
        <v>0</v>
      </c>
      <c r="AA31" s="9">
        <f t="shared" si="21"/>
        <v>0</v>
      </c>
      <c r="AB31" s="9">
        <f t="shared" si="22"/>
        <v>0</v>
      </c>
      <c r="AC31" s="9">
        <f t="shared" si="23"/>
        <v>0</v>
      </c>
      <c r="AD31" s="9">
        <f t="shared" si="24"/>
        <v>0</v>
      </c>
      <c r="AE31" s="9">
        <f t="shared" si="25"/>
        <v>0</v>
      </c>
      <c r="AF31" s="9" t="str">
        <f t="shared" si="26"/>
        <v>- - -</v>
      </c>
      <c r="AG31" s="9" t="str">
        <f t="shared" si="27"/>
        <v>- - -</v>
      </c>
    </row>
    <row r="32" spans="1:33">
      <c r="A32" s="97"/>
      <c r="B32" s="98"/>
      <c r="C32" s="78">
        <f>IF(F26=1,0,1)</f>
        <v>0</v>
      </c>
      <c r="D32" s="78">
        <f>IF(F28=1,0,1)</f>
        <v>0</v>
      </c>
      <c r="E32" s="78">
        <f>IF(F30=1,0,1)</f>
        <v>0</v>
      </c>
      <c r="F32" s="52"/>
      <c r="G32" s="78">
        <f>IF(B31=AD34,1,0)</f>
        <v>1</v>
      </c>
      <c r="H32" s="97"/>
      <c r="I32" s="99"/>
      <c r="J32" s="50"/>
      <c r="K32" s="50"/>
      <c r="L32" s="50"/>
      <c r="M32" s="50"/>
      <c r="Q32" s="59">
        <f>B31</f>
        <v>0</v>
      </c>
      <c r="R32" s="58" t="s">
        <v>180</v>
      </c>
      <c r="S32" s="58">
        <f>B27</f>
        <v>0</v>
      </c>
      <c r="T32" s="59"/>
      <c r="U32" s="59"/>
      <c r="V32" s="60"/>
      <c r="W32" s="60"/>
      <c r="X32" s="61"/>
      <c r="Y32" s="61"/>
      <c r="Z32" s="9">
        <f t="shared" si="20"/>
        <v>0</v>
      </c>
      <c r="AA32" s="9">
        <f t="shared" si="21"/>
        <v>0</v>
      </c>
      <c r="AB32" s="9">
        <f t="shared" si="22"/>
        <v>0</v>
      </c>
      <c r="AC32" s="9">
        <f t="shared" si="23"/>
        <v>0</v>
      </c>
      <c r="AD32" s="9">
        <f t="shared" si="24"/>
        <v>0</v>
      </c>
      <c r="AE32" s="9">
        <f t="shared" si="25"/>
        <v>0</v>
      </c>
      <c r="AF32" s="9" t="str">
        <f t="shared" si="26"/>
        <v>- - -</v>
      </c>
      <c r="AG32" s="9" t="str">
        <f t="shared" si="27"/>
        <v>- - -</v>
      </c>
    </row>
    <row r="33" spans="1:33">
      <c r="A33" s="97">
        <v>5</v>
      </c>
      <c r="B33" s="98"/>
      <c r="C33" s="79" t="str">
        <f>AG27</f>
        <v>- - -</v>
      </c>
      <c r="D33" s="79" t="str">
        <f>AG25</f>
        <v>- - -</v>
      </c>
      <c r="E33" s="79" t="str">
        <f>AG30</f>
        <v>- - -</v>
      </c>
      <c r="F33" s="79" t="str">
        <f>AG34</f>
        <v>- - -</v>
      </c>
      <c r="G33" s="51"/>
      <c r="H33" s="99">
        <f>SUM(C34:G34)</f>
        <v>0</v>
      </c>
      <c r="I33" s="100">
        <f>5-H33</f>
        <v>5</v>
      </c>
      <c r="J33" s="50"/>
      <c r="K33" s="50"/>
      <c r="L33" s="50"/>
      <c r="M33" s="50"/>
      <c r="Q33" s="59">
        <f>B25</f>
        <v>0</v>
      </c>
      <c r="R33" s="58" t="s">
        <v>180</v>
      </c>
      <c r="S33" s="58">
        <f>B27</f>
        <v>0</v>
      </c>
      <c r="T33" s="59"/>
      <c r="U33" s="59"/>
      <c r="V33" s="60"/>
      <c r="W33" s="60"/>
      <c r="X33" s="61"/>
      <c r="Y33" s="61"/>
      <c r="Z33" s="9">
        <f t="shared" si="20"/>
        <v>0</v>
      </c>
      <c r="AA33" s="9">
        <f t="shared" si="21"/>
        <v>0</v>
      </c>
      <c r="AB33" s="9">
        <f t="shared" si="22"/>
        <v>0</v>
      </c>
      <c r="AC33" s="9">
        <f t="shared" si="23"/>
        <v>0</v>
      </c>
      <c r="AD33" s="9">
        <f t="shared" si="24"/>
        <v>0</v>
      </c>
      <c r="AE33" s="9">
        <f t="shared" si="25"/>
        <v>0</v>
      </c>
      <c r="AF33" s="9" t="str">
        <f t="shared" si="26"/>
        <v>- - -</v>
      </c>
      <c r="AG33" s="9" t="str">
        <f t="shared" si="27"/>
        <v>- - -</v>
      </c>
    </row>
    <row r="34" spans="1:33">
      <c r="A34" s="97"/>
      <c r="B34" s="98"/>
      <c r="C34" s="78">
        <f>IF(G26=1,0,1)</f>
        <v>0</v>
      </c>
      <c r="D34" s="78">
        <f>IF(G28=1,0,1)</f>
        <v>0</v>
      </c>
      <c r="E34" s="78">
        <f>IF(G30=1,0,1)</f>
        <v>0</v>
      </c>
      <c r="F34" s="78">
        <f>IF(G32=1,0,1)</f>
        <v>0</v>
      </c>
      <c r="G34" s="52"/>
      <c r="H34" s="97"/>
      <c r="I34" s="99"/>
      <c r="J34" s="50"/>
      <c r="K34" s="50"/>
      <c r="L34" s="50"/>
      <c r="M34" s="50"/>
      <c r="Q34" s="59">
        <f>B31</f>
        <v>0</v>
      </c>
      <c r="R34" s="58" t="s">
        <v>180</v>
      </c>
      <c r="S34" s="58">
        <f>B33</f>
        <v>0</v>
      </c>
      <c r="T34" s="59"/>
      <c r="U34" s="59"/>
      <c r="V34" s="60"/>
      <c r="W34" s="60"/>
      <c r="X34" s="61"/>
      <c r="Y34" s="61"/>
      <c r="Z34" s="9">
        <f t="shared" si="20"/>
        <v>0</v>
      </c>
      <c r="AA34" s="9">
        <f t="shared" si="21"/>
        <v>0</v>
      </c>
      <c r="AB34" s="9">
        <f t="shared" si="22"/>
        <v>0</v>
      </c>
      <c r="AC34" s="9">
        <f t="shared" si="23"/>
        <v>0</v>
      </c>
      <c r="AD34" s="9">
        <f t="shared" si="24"/>
        <v>0</v>
      </c>
      <c r="AE34" s="9">
        <f t="shared" si="25"/>
        <v>0</v>
      </c>
      <c r="AF34" s="9" t="str">
        <f t="shared" si="26"/>
        <v>- - -</v>
      </c>
      <c r="AG34" s="9" t="str">
        <f t="shared" si="27"/>
        <v>- - -</v>
      </c>
    </row>
    <row r="38" spans="1:33">
      <c r="A38" s="77" t="s">
        <v>175</v>
      </c>
      <c r="B38" s="77" t="s">
        <v>176</v>
      </c>
      <c r="C38" s="77">
        <v>1</v>
      </c>
      <c r="D38" s="77">
        <v>2</v>
      </c>
      <c r="E38" s="77">
        <v>3</v>
      </c>
      <c r="F38" s="77">
        <v>4</v>
      </c>
      <c r="G38" s="77">
        <v>5</v>
      </c>
      <c r="H38" s="77">
        <v>6</v>
      </c>
      <c r="I38" s="77" t="s">
        <v>218</v>
      </c>
      <c r="J38" s="77" t="s">
        <v>219</v>
      </c>
      <c r="K38" s="50"/>
      <c r="L38" s="50"/>
      <c r="M38" s="50"/>
      <c r="Q38" s="20"/>
      <c r="R38" s="20"/>
      <c r="S38" s="20"/>
      <c r="T38" s="59">
        <v>1</v>
      </c>
      <c r="U38" s="59" t="s">
        <v>200</v>
      </c>
      <c r="V38" s="60">
        <v>2</v>
      </c>
      <c r="W38" s="60" t="s">
        <v>200</v>
      </c>
      <c r="X38" s="61">
        <v>3</v>
      </c>
      <c r="Y38" s="61" t="s">
        <v>200</v>
      </c>
      <c r="AD38" s="9" t="s">
        <v>199</v>
      </c>
      <c r="AE38" s="9" t="s">
        <v>201</v>
      </c>
      <c r="AF38" s="9" t="s">
        <v>202</v>
      </c>
    </row>
    <row r="39" spans="1:33">
      <c r="A39" s="97">
        <v>1</v>
      </c>
      <c r="B39" s="98"/>
      <c r="C39" s="51"/>
      <c r="D39" s="79" t="str">
        <f>AF51</f>
        <v>- - -</v>
      </c>
      <c r="E39" s="79" t="str">
        <f>AF48</f>
        <v>- - -</v>
      </c>
      <c r="F39" s="45" t="str">
        <f>AF45</f>
        <v>- - -</v>
      </c>
      <c r="G39" s="45" t="str">
        <f>AF42</f>
        <v>- - -</v>
      </c>
      <c r="H39" s="45" t="str">
        <f>AF39</f>
        <v>- - -</v>
      </c>
      <c r="I39" s="99">
        <f>SUM(C40:G40)</f>
        <v>4</v>
      </c>
      <c r="J39" s="100">
        <f>6-I39</f>
        <v>2</v>
      </c>
      <c r="K39" s="50"/>
      <c r="L39" s="50"/>
      <c r="M39" s="50"/>
      <c r="Q39" s="59">
        <f>B39</f>
        <v>0</v>
      </c>
      <c r="R39" s="58" t="s">
        <v>180</v>
      </c>
      <c r="S39" s="58">
        <f>B49</f>
        <v>0</v>
      </c>
      <c r="T39" s="59"/>
      <c r="U39" s="59"/>
      <c r="V39" s="60"/>
      <c r="W39" s="60"/>
      <c r="X39" s="61"/>
      <c r="Y39" s="61"/>
      <c r="Z39" s="9">
        <f t="shared" ref="Z39:Z53" si="28">IF(T39-U39=0,0,IF(T39-U39&gt;0,1,-1))</f>
        <v>0</v>
      </c>
      <c r="AA39" s="9">
        <f t="shared" ref="AA39:AA53" si="29">IF(V39-W39=0,0,IF(V39-W39&gt;0,1,-1))</f>
        <v>0</v>
      </c>
      <c r="AB39" s="9">
        <f t="shared" ref="AB39:AB53" si="30">IF(X39-Y39=0,0,IF(X39-Y39&gt;0,1,-1))</f>
        <v>0</v>
      </c>
      <c r="AC39" s="9">
        <f t="shared" ref="AC39:AC53" si="31">SUM(Z39:AB39)</f>
        <v>0</v>
      </c>
      <c r="AD39" s="9">
        <f t="shared" ref="AD39:AD53" si="32">IF(AC39=0,0,IF(AC39&gt;0,Q39,S39))</f>
        <v>0</v>
      </c>
      <c r="AE39" s="9">
        <f t="shared" ref="AE39:AE53" si="33">IF(AC39=0,0,IF(AC39&gt;0,S39,Q39))</f>
        <v>0</v>
      </c>
      <c r="AF39" s="9" t="str">
        <f t="shared" ref="AF39:AF53" si="34">CONCATENATE(T39,"-",U39," ",V39,"-",W39," ",X39,"-",Y39)</f>
        <v>- - -</v>
      </c>
      <c r="AG39" s="9" t="str">
        <f t="shared" ref="AG39:AG53" si="35">CONCATENATE(U39,"-",T39," ",W39,"-",V39," ",Y39,"-",X39)</f>
        <v>- - -</v>
      </c>
    </row>
    <row r="40" spans="1:33">
      <c r="A40" s="97"/>
      <c r="B40" s="98"/>
      <c r="C40" s="52"/>
      <c r="D40" s="78">
        <f>IF(B39=AD51,1,0)</f>
        <v>1</v>
      </c>
      <c r="E40" s="78">
        <f>IF(B39=AD48,1,0)</f>
        <v>1</v>
      </c>
      <c r="F40" s="78">
        <f>IF(B39=AD45,1,0)</f>
        <v>1</v>
      </c>
      <c r="G40" s="78">
        <f>IF(B39=AD42,1,0)</f>
        <v>1</v>
      </c>
      <c r="H40" s="78">
        <f>IF(B39=AD39,1,0)</f>
        <v>1</v>
      </c>
      <c r="I40" s="97"/>
      <c r="J40" s="99"/>
      <c r="K40" s="50"/>
      <c r="L40" s="50"/>
      <c r="M40" s="50"/>
      <c r="Q40" s="59">
        <f>B41</f>
        <v>0</v>
      </c>
      <c r="R40" s="58" t="s">
        <v>180</v>
      </c>
      <c r="S40" s="58">
        <f>B47</f>
        <v>0</v>
      </c>
      <c r="T40" s="59"/>
      <c r="U40" s="59"/>
      <c r="V40" s="60"/>
      <c r="W40" s="60"/>
      <c r="X40" s="61"/>
      <c r="Y40" s="61"/>
      <c r="Z40" s="9">
        <f t="shared" si="28"/>
        <v>0</v>
      </c>
      <c r="AA40" s="9">
        <f t="shared" si="29"/>
        <v>0</v>
      </c>
      <c r="AB40" s="9">
        <f t="shared" si="30"/>
        <v>0</v>
      </c>
      <c r="AC40" s="9">
        <f t="shared" si="31"/>
        <v>0</v>
      </c>
      <c r="AD40" s="9">
        <f>IF(AC40=0,0,IF(AC40&gt;0,Q40,#REF!))</f>
        <v>0</v>
      </c>
      <c r="AE40" s="9">
        <f>IF(AC40=0,0,IF(AC40&gt;0,#REF!,Q40))</f>
        <v>0</v>
      </c>
      <c r="AF40" s="9" t="str">
        <f t="shared" si="34"/>
        <v>- - -</v>
      </c>
      <c r="AG40" s="9" t="str">
        <f t="shared" si="35"/>
        <v>- - -</v>
      </c>
    </row>
    <row r="41" spans="1:33">
      <c r="A41" s="97">
        <v>2</v>
      </c>
      <c r="B41" s="98"/>
      <c r="C41" s="79" t="str">
        <f>AG51</f>
        <v>- - -</v>
      </c>
      <c r="D41" s="51"/>
      <c r="E41" s="79" t="str">
        <f>AF44</f>
        <v>- - -</v>
      </c>
      <c r="F41" s="45" t="str">
        <f>AF49</f>
        <v>- - -</v>
      </c>
      <c r="G41" s="45" t="str">
        <f>AF40</f>
        <v>- - -</v>
      </c>
      <c r="H41" s="45" t="str">
        <f>AF47</f>
        <v>- - -</v>
      </c>
      <c r="I41" s="99">
        <f>SUM(C42:G42)</f>
        <v>3</v>
      </c>
      <c r="J41" s="100">
        <f>6-I41</f>
        <v>3</v>
      </c>
      <c r="K41" s="50"/>
      <c r="L41" s="50"/>
      <c r="M41" s="50"/>
      <c r="Q41" s="59">
        <f>B43</f>
        <v>0</v>
      </c>
      <c r="R41" s="58" t="s">
        <v>180</v>
      </c>
      <c r="S41" s="58">
        <f>B45</f>
        <v>0</v>
      </c>
      <c r="T41" s="59"/>
      <c r="U41" s="59"/>
      <c r="V41" s="60"/>
      <c r="W41" s="60"/>
      <c r="X41" s="61"/>
      <c r="Y41" s="61"/>
      <c r="Z41" s="9">
        <f t="shared" si="28"/>
        <v>0</v>
      </c>
      <c r="AA41" s="9">
        <f t="shared" si="29"/>
        <v>0</v>
      </c>
      <c r="AB41" s="9">
        <f t="shared" si="30"/>
        <v>0</v>
      </c>
      <c r="AC41" s="9">
        <f t="shared" si="31"/>
        <v>0</v>
      </c>
      <c r="AD41" s="9">
        <f>IF(AC41=0,0,IF(AC41&gt;0,Q41,S40))</f>
        <v>0</v>
      </c>
      <c r="AE41" s="9">
        <f>IF(AC41=0,0,IF(AC41&gt;0,S40,Q41))</f>
        <v>0</v>
      </c>
      <c r="AF41" s="9" t="str">
        <f t="shared" si="34"/>
        <v>- - -</v>
      </c>
      <c r="AG41" s="9" t="str">
        <f t="shared" si="35"/>
        <v>- - -</v>
      </c>
    </row>
    <row r="42" spans="1:33">
      <c r="A42" s="97"/>
      <c r="B42" s="98"/>
      <c r="C42" s="78">
        <f>IF(D40=1,0,1)</f>
        <v>0</v>
      </c>
      <c r="D42" s="52"/>
      <c r="E42" s="78">
        <f>IF(B41=AD44,1,0)</f>
        <v>1</v>
      </c>
      <c r="F42" s="78">
        <f>IF(B41=AD49,1,0)</f>
        <v>1</v>
      </c>
      <c r="G42" s="78">
        <f>IF(B41=AD40,1,0)</f>
        <v>1</v>
      </c>
      <c r="H42" s="78">
        <f>IF(B41=AD47,1,0)</f>
        <v>1</v>
      </c>
      <c r="I42" s="97"/>
      <c r="J42" s="99"/>
      <c r="K42" s="50"/>
      <c r="L42" s="50"/>
      <c r="M42" s="50"/>
      <c r="Q42" s="59">
        <f>B39</f>
        <v>0</v>
      </c>
      <c r="R42" s="58" t="s">
        <v>180</v>
      </c>
      <c r="S42" s="58">
        <f>B47</f>
        <v>0</v>
      </c>
      <c r="T42" s="59"/>
      <c r="U42" s="59"/>
      <c r="V42" s="60"/>
      <c r="W42" s="60"/>
      <c r="X42" s="61"/>
      <c r="Y42" s="61"/>
      <c r="Z42" s="9">
        <f t="shared" si="28"/>
        <v>0</v>
      </c>
      <c r="AA42" s="9">
        <f t="shared" si="29"/>
        <v>0</v>
      </c>
      <c r="AB42" s="9">
        <f t="shared" si="30"/>
        <v>0</v>
      </c>
      <c r="AC42" s="9">
        <f t="shared" si="31"/>
        <v>0</v>
      </c>
      <c r="AD42" s="9">
        <f t="shared" si="32"/>
        <v>0</v>
      </c>
      <c r="AE42" s="9">
        <f t="shared" si="33"/>
        <v>0</v>
      </c>
      <c r="AF42" s="9" t="str">
        <f t="shared" si="34"/>
        <v>- - -</v>
      </c>
      <c r="AG42" s="9" t="str">
        <f t="shared" si="35"/>
        <v>- - -</v>
      </c>
    </row>
    <row r="43" spans="1:33">
      <c r="A43" s="97">
        <v>3</v>
      </c>
      <c r="B43" s="98"/>
      <c r="C43" s="79" t="str">
        <f>AG48</f>
        <v>- - -</v>
      </c>
      <c r="D43" s="45" t="str">
        <f>AG44</f>
        <v>- - -</v>
      </c>
      <c r="E43" s="51"/>
      <c r="F43" s="45" t="str">
        <f>AF41</f>
        <v>- - -</v>
      </c>
      <c r="G43" s="45" t="str">
        <f>AF46</f>
        <v>- - -</v>
      </c>
      <c r="H43" s="45" t="str">
        <f>AF52</f>
        <v>- - -</v>
      </c>
      <c r="I43" s="99">
        <f>SUM(C44:G44)</f>
        <v>2</v>
      </c>
      <c r="J43" s="100">
        <f>6-I43</f>
        <v>4</v>
      </c>
      <c r="K43" s="50"/>
      <c r="L43" s="50"/>
      <c r="M43" s="50"/>
      <c r="Q43" s="59">
        <f>B49</f>
        <v>0</v>
      </c>
      <c r="R43" s="58" t="s">
        <v>180</v>
      </c>
      <c r="S43" s="58">
        <f>B45</f>
        <v>0</v>
      </c>
      <c r="T43" s="59"/>
      <c r="U43" s="59"/>
      <c r="V43" s="60"/>
      <c r="W43" s="60"/>
      <c r="X43" s="61"/>
      <c r="Y43" s="61"/>
      <c r="Z43" s="9">
        <f t="shared" si="28"/>
        <v>0</v>
      </c>
      <c r="AA43" s="9">
        <f t="shared" si="29"/>
        <v>0</v>
      </c>
      <c r="AB43" s="9">
        <f t="shared" si="30"/>
        <v>0</v>
      </c>
      <c r="AC43" s="9">
        <f t="shared" si="31"/>
        <v>0</v>
      </c>
      <c r="AD43" s="9">
        <f>IF(AC43=0,0,IF(AC43&gt;0,Q43,S41))</f>
        <v>0</v>
      </c>
      <c r="AE43" s="9">
        <f>IF(AC43=0,0,IF(AC43&gt;0,S41,Q43))</f>
        <v>0</v>
      </c>
      <c r="AF43" s="9" t="str">
        <f t="shared" si="34"/>
        <v>- - -</v>
      </c>
      <c r="AG43" s="9" t="str">
        <f t="shared" si="35"/>
        <v>- - -</v>
      </c>
    </row>
    <row r="44" spans="1:33">
      <c r="A44" s="97"/>
      <c r="B44" s="98"/>
      <c r="C44" s="78">
        <f>IF(E40=1,0,1)</f>
        <v>0</v>
      </c>
      <c r="D44" s="78">
        <f>IF(E42=1,0,1)</f>
        <v>0</v>
      </c>
      <c r="E44" s="52"/>
      <c r="F44" s="78">
        <f>IF(B43=AD41,1,0)</f>
        <v>1</v>
      </c>
      <c r="G44" s="78">
        <f>IF(B43=AD46,1,0)</f>
        <v>1</v>
      </c>
      <c r="H44" s="78">
        <f>IF(B43=AD52,1,0)</f>
        <v>1</v>
      </c>
      <c r="I44" s="97"/>
      <c r="J44" s="99"/>
      <c r="K44" s="50"/>
      <c r="L44" s="50"/>
      <c r="M44" s="50"/>
      <c r="Q44" s="59">
        <f>B41</f>
        <v>0</v>
      </c>
      <c r="R44" s="58" t="s">
        <v>180</v>
      </c>
      <c r="S44" s="58">
        <f>B43</f>
        <v>0</v>
      </c>
      <c r="T44" s="59"/>
      <c r="U44" s="59"/>
      <c r="V44" s="60"/>
      <c r="W44" s="60"/>
      <c r="X44" s="61"/>
      <c r="Y44" s="61"/>
      <c r="Z44" s="9">
        <f t="shared" si="28"/>
        <v>0</v>
      </c>
      <c r="AA44" s="9">
        <f t="shared" si="29"/>
        <v>0</v>
      </c>
      <c r="AB44" s="9">
        <f t="shared" si="30"/>
        <v>0</v>
      </c>
      <c r="AC44" s="9">
        <f t="shared" si="31"/>
        <v>0</v>
      </c>
      <c r="AD44" s="9">
        <f t="shared" si="32"/>
        <v>0</v>
      </c>
      <c r="AE44" s="9">
        <f t="shared" si="33"/>
        <v>0</v>
      </c>
      <c r="AF44" s="9" t="str">
        <f t="shared" si="34"/>
        <v>- - -</v>
      </c>
      <c r="AG44" s="9" t="str">
        <f t="shared" si="35"/>
        <v>- - -</v>
      </c>
    </row>
    <row r="45" spans="1:33">
      <c r="A45" s="97">
        <v>4</v>
      </c>
      <c r="B45" s="98"/>
      <c r="C45" s="79" t="str">
        <f>AG45</f>
        <v>- - -</v>
      </c>
      <c r="D45" s="79" t="str">
        <f>AG49</f>
        <v>- - -</v>
      </c>
      <c r="E45" s="79" t="str">
        <f>AG41</f>
        <v>- - -</v>
      </c>
      <c r="F45" s="51"/>
      <c r="G45" s="45" t="str">
        <f>AF53</f>
        <v>- - -</v>
      </c>
      <c r="H45" s="45" t="str">
        <f>AF43</f>
        <v>- - -</v>
      </c>
      <c r="I45" s="99">
        <f>SUM(C46:G46)</f>
        <v>1</v>
      </c>
      <c r="J45" s="100">
        <f>6-I45</f>
        <v>5</v>
      </c>
      <c r="K45" s="50"/>
      <c r="L45" s="50"/>
      <c r="M45" s="50"/>
      <c r="Q45" s="59">
        <f>B39</f>
        <v>0</v>
      </c>
      <c r="R45" s="58" t="s">
        <v>180</v>
      </c>
      <c r="S45" s="58">
        <f>B45</f>
        <v>0</v>
      </c>
      <c r="T45" s="59"/>
      <c r="U45" s="59"/>
      <c r="V45" s="60"/>
      <c r="W45" s="60"/>
      <c r="X45" s="61"/>
      <c r="Y45" s="61"/>
      <c r="Z45" s="9">
        <f t="shared" si="28"/>
        <v>0</v>
      </c>
      <c r="AA45" s="9">
        <f t="shared" si="29"/>
        <v>0</v>
      </c>
      <c r="AB45" s="9">
        <f t="shared" si="30"/>
        <v>0</v>
      </c>
      <c r="AC45" s="9">
        <f t="shared" si="31"/>
        <v>0</v>
      </c>
      <c r="AD45" s="9">
        <f t="shared" si="32"/>
        <v>0</v>
      </c>
      <c r="AE45" s="9">
        <f t="shared" si="33"/>
        <v>0</v>
      </c>
      <c r="AF45" s="9" t="str">
        <f t="shared" si="34"/>
        <v>- - -</v>
      </c>
      <c r="AG45" s="9" t="str">
        <f t="shared" si="35"/>
        <v>- - -</v>
      </c>
    </row>
    <row r="46" spans="1:33">
      <c r="A46" s="97"/>
      <c r="B46" s="98"/>
      <c r="C46" s="78">
        <f>IF(F40=1,0,1)</f>
        <v>0</v>
      </c>
      <c r="D46" s="78">
        <f>IF(F42=1,0,1)</f>
        <v>0</v>
      </c>
      <c r="E46" s="78">
        <f>IF(F44=1,0,1)</f>
        <v>0</v>
      </c>
      <c r="F46" s="52"/>
      <c r="G46" s="78">
        <f>IF(B45=AD53,1,0)</f>
        <v>1</v>
      </c>
      <c r="H46" s="78">
        <f>IF(B45=AD43,1,0)</f>
        <v>1</v>
      </c>
      <c r="I46" s="97"/>
      <c r="J46" s="99"/>
      <c r="K46" s="50"/>
      <c r="L46" s="50"/>
      <c r="M46" s="50"/>
      <c r="Q46" s="59">
        <f>B47</f>
        <v>0</v>
      </c>
      <c r="R46" s="58" t="s">
        <v>180</v>
      </c>
      <c r="S46" s="58">
        <f>B43</f>
        <v>0</v>
      </c>
      <c r="T46" s="59"/>
      <c r="U46" s="59"/>
      <c r="V46" s="60"/>
      <c r="W46" s="60"/>
      <c r="X46" s="61"/>
      <c r="Y46" s="61"/>
      <c r="Z46" s="9">
        <f t="shared" si="28"/>
        <v>0</v>
      </c>
      <c r="AA46" s="9">
        <f t="shared" si="29"/>
        <v>0</v>
      </c>
      <c r="AB46" s="9">
        <f t="shared" si="30"/>
        <v>0</v>
      </c>
      <c r="AC46" s="9">
        <f t="shared" si="31"/>
        <v>0</v>
      </c>
      <c r="AD46" s="9">
        <f t="shared" si="32"/>
        <v>0</v>
      </c>
      <c r="AE46" s="9">
        <f t="shared" si="33"/>
        <v>0</v>
      </c>
      <c r="AF46" s="9" t="str">
        <f t="shared" si="34"/>
        <v>- - -</v>
      </c>
      <c r="AG46" s="9" t="str">
        <f t="shared" si="35"/>
        <v>- - -</v>
      </c>
    </row>
    <row r="47" spans="1:33">
      <c r="A47" s="97">
        <v>5</v>
      </c>
      <c r="B47" s="98"/>
      <c r="C47" s="79" t="str">
        <f>AG42</f>
        <v>- - -</v>
      </c>
      <c r="D47" s="79" t="str">
        <f>AG40</f>
        <v>- - -</v>
      </c>
      <c r="E47" s="79" t="str">
        <f>AG46</f>
        <v>- - -</v>
      </c>
      <c r="F47" s="79" t="str">
        <f>AG53</f>
        <v>- - -</v>
      </c>
      <c r="G47" s="51"/>
      <c r="H47" s="45" t="str">
        <f>AF50</f>
        <v>- - -</v>
      </c>
      <c r="I47" s="99">
        <f>SUM(C48:G48)</f>
        <v>0</v>
      </c>
      <c r="J47" s="100">
        <f>6-I47</f>
        <v>6</v>
      </c>
      <c r="K47" s="50"/>
      <c r="L47" s="50"/>
      <c r="M47" s="50"/>
      <c r="Q47" s="59">
        <f>B49</f>
        <v>0</v>
      </c>
      <c r="R47" s="58" t="s">
        <v>180</v>
      </c>
      <c r="S47" s="58">
        <f>B41</f>
        <v>0</v>
      </c>
      <c r="T47" s="59"/>
      <c r="U47" s="59"/>
      <c r="V47" s="60"/>
      <c r="W47" s="60"/>
      <c r="X47" s="61"/>
      <c r="Y47" s="61"/>
      <c r="Z47" s="9">
        <f t="shared" si="28"/>
        <v>0</v>
      </c>
      <c r="AA47" s="9">
        <f t="shared" si="29"/>
        <v>0</v>
      </c>
      <c r="AB47" s="9">
        <f t="shared" si="30"/>
        <v>0</v>
      </c>
      <c r="AC47" s="9">
        <f t="shared" si="31"/>
        <v>0</v>
      </c>
      <c r="AD47" s="9">
        <f t="shared" si="32"/>
        <v>0</v>
      </c>
      <c r="AE47" s="9">
        <f t="shared" si="33"/>
        <v>0</v>
      </c>
      <c r="AF47" s="9" t="str">
        <f t="shared" si="34"/>
        <v>- - -</v>
      </c>
      <c r="AG47" s="9" t="str">
        <f t="shared" si="35"/>
        <v>- - -</v>
      </c>
    </row>
    <row r="48" spans="1:33">
      <c r="A48" s="97"/>
      <c r="B48" s="98"/>
      <c r="C48" s="78">
        <f>IF(G40=1,0,1)</f>
        <v>0</v>
      </c>
      <c r="D48" s="78">
        <f>IF(G42=1,0,1)</f>
        <v>0</v>
      </c>
      <c r="E48" s="78">
        <f>IF(G44=1,0,1)</f>
        <v>0</v>
      </c>
      <c r="F48" s="78">
        <f>IF(G46=1,0,1)</f>
        <v>0</v>
      </c>
      <c r="G48" s="52"/>
      <c r="H48" s="78">
        <f>IF(B47=AD50,1,0)</f>
        <v>1</v>
      </c>
      <c r="I48" s="97"/>
      <c r="J48" s="99"/>
      <c r="K48" s="50"/>
      <c r="L48" s="50"/>
      <c r="M48" s="50"/>
      <c r="Q48" s="59">
        <f>B39</f>
        <v>0</v>
      </c>
      <c r="R48" s="58" t="s">
        <v>180</v>
      </c>
      <c r="S48" s="58">
        <f>B43</f>
        <v>0</v>
      </c>
      <c r="T48" s="59"/>
      <c r="U48" s="59"/>
      <c r="V48" s="60"/>
      <c r="W48" s="60"/>
      <c r="X48" s="61"/>
      <c r="Y48" s="61"/>
      <c r="Z48" s="9">
        <f t="shared" si="28"/>
        <v>0</v>
      </c>
      <c r="AA48" s="9">
        <f t="shared" si="29"/>
        <v>0</v>
      </c>
      <c r="AB48" s="9">
        <f t="shared" si="30"/>
        <v>0</v>
      </c>
      <c r="AC48" s="9">
        <f t="shared" si="31"/>
        <v>0</v>
      </c>
      <c r="AD48" s="9">
        <f t="shared" si="32"/>
        <v>0</v>
      </c>
      <c r="AE48" s="9">
        <f t="shared" si="33"/>
        <v>0</v>
      </c>
      <c r="AF48" s="9" t="str">
        <f t="shared" si="34"/>
        <v>- - -</v>
      </c>
      <c r="AG48" s="9" t="str">
        <f t="shared" si="35"/>
        <v>- - -</v>
      </c>
    </row>
    <row r="49" spans="1:33">
      <c r="A49" s="97">
        <v>6</v>
      </c>
      <c r="B49" s="98"/>
      <c r="C49" s="79" t="str">
        <f>AG39</f>
        <v>- - -</v>
      </c>
      <c r="D49" s="79" t="str">
        <f>AG47</f>
        <v>- - -</v>
      </c>
      <c r="E49" s="79" t="str">
        <f>AG52</f>
        <v>- - -</v>
      </c>
      <c r="F49" s="79" t="str">
        <f>AG43</f>
        <v>- - -</v>
      </c>
      <c r="G49" s="79" t="str">
        <f>AG50</f>
        <v>- - -</v>
      </c>
      <c r="H49" s="51"/>
      <c r="I49" s="99">
        <f>SUM(C50:G50)</f>
        <v>0</v>
      </c>
      <c r="J49" s="100">
        <f>6-I49</f>
        <v>6</v>
      </c>
      <c r="Q49" s="59">
        <f>B45</f>
        <v>0</v>
      </c>
      <c r="R49" s="58" t="s">
        <v>180</v>
      </c>
      <c r="S49" s="58">
        <f>B41</f>
        <v>0</v>
      </c>
      <c r="T49" s="59"/>
      <c r="U49" s="59"/>
      <c r="V49" s="60"/>
      <c r="W49" s="60"/>
      <c r="X49" s="61"/>
      <c r="Y49" s="61"/>
      <c r="Z49" s="9">
        <f t="shared" si="28"/>
        <v>0</v>
      </c>
      <c r="AA49" s="9">
        <f t="shared" si="29"/>
        <v>0</v>
      </c>
      <c r="AB49" s="9">
        <f t="shared" si="30"/>
        <v>0</v>
      </c>
      <c r="AC49" s="9">
        <f t="shared" si="31"/>
        <v>0</v>
      </c>
      <c r="AD49" s="9">
        <f t="shared" si="32"/>
        <v>0</v>
      </c>
      <c r="AE49" s="9">
        <f t="shared" si="33"/>
        <v>0</v>
      </c>
      <c r="AF49" s="9" t="str">
        <f t="shared" si="34"/>
        <v>- - -</v>
      </c>
      <c r="AG49" s="9" t="str">
        <f t="shared" si="35"/>
        <v>- - -</v>
      </c>
    </row>
    <row r="50" spans="1:33">
      <c r="A50" s="97"/>
      <c r="B50" s="98"/>
      <c r="C50" s="78">
        <f>IF(H40=1,0,1)</f>
        <v>0</v>
      </c>
      <c r="D50" s="78">
        <f>IF(H42=1,0,1)</f>
        <v>0</v>
      </c>
      <c r="E50" s="78">
        <f>IF(H44=1,0,1)</f>
        <v>0</v>
      </c>
      <c r="F50" s="78">
        <f>IF(H46=1,0,1)</f>
        <v>0</v>
      </c>
      <c r="G50" s="78">
        <f t="shared" ref="G50" si="36">IF(H48=1,0,1)</f>
        <v>0</v>
      </c>
      <c r="H50" s="52"/>
      <c r="I50" s="97"/>
      <c r="J50" s="99"/>
      <c r="Q50" s="59">
        <f>B47</f>
        <v>0</v>
      </c>
      <c r="R50" s="58" t="s">
        <v>180</v>
      </c>
      <c r="S50" s="58">
        <f>B49</f>
        <v>0</v>
      </c>
      <c r="T50" s="59"/>
      <c r="U50" s="59"/>
      <c r="V50" s="60"/>
      <c r="W50" s="60"/>
      <c r="X50" s="61"/>
      <c r="Y50" s="61"/>
      <c r="Z50" s="9">
        <f t="shared" si="28"/>
        <v>0</v>
      </c>
      <c r="AA50" s="9">
        <f t="shared" si="29"/>
        <v>0</v>
      </c>
      <c r="AB50" s="9">
        <f t="shared" si="30"/>
        <v>0</v>
      </c>
      <c r="AC50" s="9">
        <f t="shared" si="31"/>
        <v>0</v>
      </c>
      <c r="AD50" s="9">
        <f t="shared" si="32"/>
        <v>0</v>
      </c>
      <c r="AE50" s="9">
        <f t="shared" si="33"/>
        <v>0</v>
      </c>
      <c r="AF50" s="9" t="str">
        <f t="shared" si="34"/>
        <v>- - -</v>
      </c>
      <c r="AG50" s="9" t="str">
        <f t="shared" si="35"/>
        <v>- - -</v>
      </c>
    </row>
    <row r="51" spans="1:33">
      <c r="Q51" s="59">
        <f>B39</f>
        <v>0</v>
      </c>
      <c r="R51" s="58" t="s">
        <v>180</v>
      </c>
      <c r="S51" s="58">
        <f>B41</f>
        <v>0</v>
      </c>
      <c r="T51" s="59"/>
      <c r="U51" s="59"/>
      <c r="V51" s="60"/>
      <c r="W51" s="60"/>
      <c r="X51" s="61"/>
      <c r="Y51" s="61"/>
      <c r="Z51" s="9">
        <f t="shared" si="28"/>
        <v>0</v>
      </c>
      <c r="AA51" s="9">
        <f t="shared" si="29"/>
        <v>0</v>
      </c>
      <c r="AB51" s="9">
        <f t="shared" si="30"/>
        <v>0</v>
      </c>
      <c r="AC51" s="9">
        <f t="shared" si="31"/>
        <v>0</v>
      </c>
      <c r="AD51" s="9">
        <f t="shared" si="32"/>
        <v>0</v>
      </c>
      <c r="AE51" s="9">
        <f t="shared" si="33"/>
        <v>0</v>
      </c>
      <c r="AF51" s="9" t="str">
        <f t="shared" si="34"/>
        <v>- - -</v>
      </c>
      <c r="AG51" s="9" t="str">
        <f t="shared" si="35"/>
        <v>- - -</v>
      </c>
    </row>
    <row r="52" spans="1:33">
      <c r="Q52" s="59">
        <f>B43</f>
        <v>0</v>
      </c>
      <c r="R52" s="58" t="s">
        <v>180</v>
      </c>
      <c r="S52" s="58">
        <f>B49</f>
        <v>0</v>
      </c>
      <c r="T52" s="59"/>
      <c r="U52" s="59"/>
      <c r="V52" s="60"/>
      <c r="W52" s="60"/>
      <c r="X52" s="61"/>
      <c r="Y52" s="61"/>
      <c r="Z52" s="9">
        <f t="shared" si="28"/>
        <v>0</v>
      </c>
      <c r="AA52" s="9">
        <f t="shared" si="29"/>
        <v>0</v>
      </c>
      <c r="AB52" s="9">
        <f t="shared" si="30"/>
        <v>0</v>
      </c>
      <c r="AC52" s="9">
        <f t="shared" si="31"/>
        <v>0</v>
      </c>
      <c r="AD52" s="9">
        <f t="shared" si="32"/>
        <v>0</v>
      </c>
      <c r="AE52" s="9">
        <f t="shared" si="33"/>
        <v>0</v>
      </c>
      <c r="AF52" s="9" t="str">
        <f t="shared" si="34"/>
        <v>- - -</v>
      </c>
      <c r="AG52" s="9" t="str">
        <f t="shared" si="35"/>
        <v>- - -</v>
      </c>
    </row>
    <row r="53" spans="1:33">
      <c r="Q53" s="59">
        <f>B45</f>
        <v>0</v>
      </c>
      <c r="R53" s="58" t="s">
        <v>180</v>
      </c>
      <c r="S53" s="58">
        <f>B47</f>
        <v>0</v>
      </c>
      <c r="T53" s="59"/>
      <c r="U53" s="59"/>
      <c r="V53" s="60"/>
      <c r="W53" s="60"/>
      <c r="X53" s="61"/>
      <c r="Y53" s="61"/>
      <c r="Z53" s="9">
        <f t="shared" si="28"/>
        <v>0</v>
      </c>
      <c r="AA53" s="9">
        <f t="shared" si="29"/>
        <v>0</v>
      </c>
      <c r="AB53" s="9">
        <f t="shared" si="30"/>
        <v>0</v>
      </c>
      <c r="AC53" s="9">
        <f t="shared" si="31"/>
        <v>0</v>
      </c>
      <c r="AD53" s="9">
        <f t="shared" si="32"/>
        <v>0</v>
      </c>
      <c r="AE53" s="9">
        <f t="shared" si="33"/>
        <v>0</v>
      </c>
      <c r="AF53" s="9" t="str">
        <f t="shared" si="34"/>
        <v>- - -</v>
      </c>
      <c r="AG53" s="9" t="str">
        <f t="shared" si="35"/>
        <v>- - -</v>
      </c>
    </row>
  </sheetData>
  <mergeCells count="72">
    <mergeCell ref="J49:J50"/>
    <mergeCell ref="I49:I50"/>
    <mergeCell ref="A49:A50"/>
    <mergeCell ref="B49:B50"/>
    <mergeCell ref="A47:A48"/>
    <mergeCell ref="B47:B48"/>
    <mergeCell ref="I47:I48"/>
    <mergeCell ref="J39:J40"/>
    <mergeCell ref="J41:J42"/>
    <mergeCell ref="J43:J44"/>
    <mergeCell ref="J45:J46"/>
    <mergeCell ref="J47:J48"/>
    <mergeCell ref="A43:A44"/>
    <mergeCell ref="B43:B44"/>
    <mergeCell ref="I43:I44"/>
    <mergeCell ref="A45:A46"/>
    <mergeCell ref="B45:B46"/>
    <mergeCell ref="I45:I46"/>
    <mergeCell ref="A39:A40"/>
    <mergeCell ref="B39:B40"/>
    <mergeCell ref="I39:I40"/>
    <mergeCell ref="A41:A42"/>
    <mergeCell ref="B41:B42"/>
    <mergeCell ref="I41:I42"/>
    <mergeCell ref="B19:B20"/>
    <mergeCell ref="G19:G20"/>
    <mergeCell ref="H19:H20"/>
    <mergeCell ref="A17:A18"/>
    <mergeCell ref="B17:B18"/>
    <mergeCell ref="G17:G18"/>
    <mergeCell ref="H17:H18"/>
    <mergeCell ref="A3:A4"/>
    <mergeCell ref="B3:B4"/>
    <mergeCell ref="F3:F4"/>
    <mergeCell ref="G3:G4"/>
    <mergeCell ref="A5:A6"/>
    <mergeCell ref="B5:B6"/>
    <mergeCell ref="F5:F6"/>
    <mergeCell ref="G5:G6"/>
    <mergeCell ref="A25:A26"/>
    <mergeCell ref="B25:B26"/>
    <mergeCell ref="H25:H26"/>
    <mergeCell ref="A7:A8"/>
    <mergeCell ref="B7:B8"/>
    <mergeCell ref="F7:F8"/>
    <mergeCell ref="G7:G8"/>
    <mergeCell ref="A15:A16"/>
    <mergeCell ref="B15:B16"/>
    <mergeCell ref="G15:G16"/>
    <mergeCell ref="H15:H16"/>
    <mergeCell ref="A13:A14"/>
    <mergeCell ref="B13:B14"/>
    <mergeCell ref="G13:G14"/>
    <mergeCell ref="H13:H14"/>
    <mergeCell ref="A19:A20"/>
    <mergeCell ref="A29:A30"/>
    <mergeCell ref="B29:B30"/>
    <mergeCell ref="H29:H30"/>
    <mergeCell ref="A27:A28"/>
    <mergeCell ref="B27:B28"/>
    <mergeCell ref="H27:H28"/>
    <mergeCell ref="A33:A34"/>
    <mergeCell ref="B33:B34"/>
    <mergeCell ref="H33:H34"/>
    <mergeCell ref="A31:A32"/>
    <mergeCell ref="B31:B32"/>
    <mergeCell ref="H31:H32"/>
    <mergeCell ref="I25:I26"/>
    <mergeCell ref="I27:I28"/>
    <mergeCell ref="I29:I30"/>
    <mergeCell ref="I31:I32"/>
    <mergeCell ref="I33:I3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&amp;CЧемпионат Республики Коми 2013 года&amp;R02-03 мая 2013 года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2"/>
  <sheetViews>
    <sheetView workbookViewId="0">
      <selection activeCell="B15" sqref="B15"/>
    </sheetView>
  </sheetViews>
  <sheetFormatPr defaultColWidth="9.140625" defaultRowHeight="15"/>
  <cols>
    <col min="1" max="1" width="3.140625" style="20" bestFit="1" customWidth="1"/>
    <col min="2" max="2" width="39.42578125" style="20" bestFit="1" customWidth="1"/>
    <col min="3" max="3" width="15" style="20" hidden="1" customWidth="1"/>
    <col min="4" max="5" width="0" style="20" hidden="1" customWidth="1"/>
    <col min="6" max="16384" width="9.140625" style="20"/>
  </cols>
  <sheetData>
    <row r="1" spans="1:5" s="83" customFormat="1">
      <c r="A1" s="83" t="s">
        <v>175</v>
      </c>
      <c r="B1" s="83" t="s">
        <v>176</v>
      </c>
      <c r="C1" s="83" t="s">
        <v>177</v>
      </c>
    </row>
    <row r="2" spans="1:5">
      <c r="A2" s="20">
        <v>1</v>
      </c>
      <c r="B2" s="20" t="s">
        <v>245</v>
      </c>
      <c r="C2" s="20" t="s">
        <v>103</v>
      </c>
      <c r="D2" s="20">
        <v>1979</v>
      </c>
      <c r="E2" s="20">
        <v>600</v>
      </c>
    </row>
    <row r="3" spans="1:5">
      <c r="A3" s="20">
        <v>2</v>
      </c>
      <c r="B3" s="20" t="s">
        <v>246</v>
      </c>
      <c r="C3" s="20" t="s">
        <v>106</v>
      </c>
      <c r="D3" s="20">
        <v>1994</v>
      </c>
      <c r="E3" s="20">
        <v>570</v>
      </c>
    </row>
    <row r="4" spans="1:5">
      <c r="A4" s="20">
        <v>3</v>
      </c>
      <c r="B4" s="20" t="s">
        <v>247</v>
      </c>
      <c r="C4" s="20" t="s">
        <v>103</v>
      </c>
      <c r="D4" s="20">
        <v>1999</v>
      </c>
      <c r="E4" s="20">
        <v>485</v>
      </c>
    </row>
    <row r="5" spans="1:5">
      <c r="A5" s="20">
        <v>4</v>
      </c>
      <c r="B5" s="20" t="s">
        <v>248</v>
      </c>
      <c r="C5" s="20" t="s">
        <v>103</v>
      </c>
      <c r="D5" s="20">
        <v>1974</v>
      </c>
      <c r="E5" s="20">
        <v>455</v>
      </c>
    </row>
    <row r="6" spans="1:5">
      <c r="A6" s="20">
        <v>5</v>
      </c>
      <c r="B6" s="20" t="s">
        <v>249</v>
      </c>
      <c r="C6" s="20" t="s">
        <v>103</v>
      </c>
      <c r="D6" s="20">
        <v>1980</v>
      </c>
      <c r="E6" s="20">
        <v>380</v>
      </c>
    </row>
    <row r="7" spans="1:5">
      <c r="A7" s="20">
        <v>6</v>
      </c>
      <c r="B7" s="20" t="s">
        <v>265</v>
      </c>
      <c r="C7" s="20" t="s">
        <v>109</v>
      </c>
      <c r="D7" s="20">
        <v>1982</v>
      </c>
      <c r="E7" s="20">
        <v>360</v>
      </c>
    </row>
    <row r="8" spans="1:5">
      <c r="A8" s="20">
        <v>7</v>
      </c>
      <c r="B8" s="20" t="s">
        <v>250</v>
      </c>
      <c r="C8" s="20" t="s">
        <v>109</v>
      </c>
    </row>
    <row r="9" spans="1:5">
      <c r="A9" s="20">
        <v>8</v>
      </c>
      <c r="B9" s="20" t="s">
        <v>251</v>
      </c>
      <c r="C9" s="20" t="s">
        <v>103</v>
      </c>
      <c r="D9" s="20">
        <v>1967</v>
      </c>
      <c r="E9" s="20">
        <v>360</v>
      </c>
    </row>
    <row r="10" spans="1:5">
      <c r="A10" s="20">
        <v>9</v>
      </c>
      <c r="B10" s="20" t="s">
        <v>252</v>
      </c>
      <c r="C10" s="20" t="s">
        <v>103</v>
      </c>
      <c r="D10" s="20">
        <v>1998</v>
      </c>
      <c r="E10" s="20">
        <v>320</v>
      </c>
    </row>
    <row r="11" spans="1:5">
      <c r="A11" s="20">
        <v>10</v>
      </c>
      <c r="B11" s="20" t="s">
        <v>253</v>
      </c>
      <c r="C11" s="20" t="s">
        <v>109</v>
      </c>
      <c r="D11" s="20">
        <v>1971</v>
      </c>
      <c r="E11" s="20">
        <v>310</v>
      </c>
    </row>
    <row r="12" spans="1:5">
      <c r="A12" s="20">
        <v>11</v>
      </c>
      <c r="B12" s="20" t="s">
        <v>254</v>
      </c>
      <c r="C12" s="20" t="s">
        <v>103</v>
      </c>
      <c r="D12" s="20">
        <v>1976</v>
      </c>
      <c r="E12" s="20">
        <v>300</v>
      </c>
    </row>
    <row r="13" spans="1:5">
      <c r="A13" s="20">
        <v>12</v>
      </c>
      <c r="B13" s="20" t="s">
        <v>255</v>
      </c>
      <c r="C13" s="20" t="s">
        <v>113</v>
      </c>
      <c r="D13" s="20">
        <v>1974</v>
      </c>
      <c r="E13" s="20">
        <v>216</v>
      </c>
    </row>
    <row r="14" spans="1:5">
      <c r="A14" s="20">
        <v>13</v>
      </c>
      <c r="B14" s="20" t="s">
        <v>256</v>
      </c>
      <c r="C14" s="20" t="s">
        <v>113</v>
      </c>
      <c r="D14" s="20">
        <v>1987</v>
      </c>
      <c r="E14" s="20">
        <v>192</v>
      </c>
    </row>
    <row r="15" spans="1:5">
      <c r="A15" s="20">
        <v>14</v>
      </c>
      <c r="B15" s="20" t="s">
        <v>257</v>
      </c>
      <c r="C15" s="20" t="s">
        <v>103</v>
      </c>
    </row>
    <row r="16" spans="1:5">
      <c r="A16" s="20">
        <v>15</v>
      </c>
      <c r="B16" s="20" t="s">
        <v>258</v>
      </c>
      <c r="C16" s="20" t="s">
        <v>103</v>
      </c>
      <c r="D16" s="20">
        <v>1973</v>
      </c>
      <c r="E16" s="20">
        <v>172</v>
      </c>
    </row>
    <row r="17" spans="1:5">
      <c r="A17" s="20">
        <v>16</v>
      </c>
      <c r="B17" s="20" t="s">
        <v>259</v>
      </c>
      <c r="C17" s="20" t="s">
        <v>103</v>
      </c>
      <c r="D17" s="20">
        <v>1983</v>
      </c>
      <c r="E17" s="20">
        <v>158</v>
      </c>
    </row>
    <row r="18" spans="1:5">
      <c r="A18" s="20">
        <v>17</v>
      </c>
      <c r="B18" s="20" t="s">
        <v>260</v>
      </c>
      <c r="C18" s="20" t="s">
        <v>113</v>
      </c>
      <c r="D18" s="20">
        <v>1963</v>
      </c>
      <c r="E18" s="20">
        <v>152</v>
      </c>
    </row>
    <row r="19" spans="1:5">
      <c r="A19" s="20">
        <v>18</v>
      </c>
      <c r="B19" s="20" t="s">
        <v>261</v>
      </c>
      <c r="C19" s="20" t="s">
        <v>103</v>
      </c>
      <c r="D19" s="20">
        <v>1991</v>
      </c>
      <c r="E19" s="20">
        <v>510</v>
      </c>
    </row>
    <row r="20" spans="1:5">
      <c r="A20" s="20">
        <v>19</v>
      </c>
      <c r="B20" s="20" t="s">
        <v>262</v>
      </c>
      <c r="C20" s="20" t="s">
        <v>103</v>
      </c>
      <c r="D20" s="20">
        <v>1992</v>
      </c>
      <c r="E20" s="20">
        <v>430</v>
      </c>
    </row>
    <row r="21" spans="1:5">
      <c r="A21" s="20">
        <v>20</v>
      </c>
      <c r="B21" s="20" t="s">
        <v>263</v>
      </c>
      <c r="C21" s="20" t="s">
        <v>103</v>
      </c>
      <c r="D21" s="20">
        <v>1975</v>
      </c>
      <c r="E21" s="20">
        <v>136</v>
      </c>
    </row>
    <row r="22" spans="1:5">
      <c r="A22" s="20">
        <v>21</v>
      </c>
      <c r="B22" s="20" t="s">
        <v>264</v>
      </c>
      <c r="C22" s="20" t="s">
        <v>103</v>
      </c>
      <c r="D22" s="20">
        <v>1998</v>
      </c>
      <c r="E22" s="20">
        <v>430</v>
      </c>
    </row>
    <row r="23" spans="1:5">
      <c r="A23" s="20">
        <v>22</v>
      </c>
      <c r="C23" s="20" t="s">
        <v>103</v>
      </c>
      <c r="D23" s="20">
        <v>1982</v>
      </c>
      <c r="E23" s="20">
        <v>128</v>
      </c>
    </row>
    <row r="24" spans="1:5">
      <c r="A24" s="20">
        <v>23</v>
      </c>
      <c r="C24" s="20" t="s">
        <v>109</v>
      </c>
      <c r="D24" s="20">
        <v>2000</v>
      </c>
      <c r="E24" s="20">
        <v>400</v>
      </c>
    </row>
    <row r="25" spans="1:5">
      <c r="A25" s="20">
        <v>24</v>
      </c>
      <c r="C25" s="20" t="s">
        <v>103</v>
      </c>
      <c r="D25" s="20">
        <v>1991</v>
      </c>
      <c r="E25" s="20">
        <v>380</v>
      </c>
    </row>
    <row r="26" spans="1:5">
      <c r="A26" s="20">
        <v>25</v>
      </c>
      <c r="C26" s="20" t="s">
        <v>109</v>
      </c>
      <c r="D26" s="20">
        <v>1992</v>
      </c>
      <c r="E26" s="20">
        <v>350</v>
      </c>
    </row>
    <row r="27" spans="1:5">
      <c r="A27" s="20">
        <v>26</v>
      </c>
      <c r="C27" s="20" t="s">
        <v>103</v>
      </c>
      <c r="D27" s="20">
        <v>1982</v>
      </c>
      <c r="E27" s="20">
        <v>330</v>
      </c>
    </row>
    <row r="28" spans="1:5">
      <c r="A28" s="20">
        <v>27</v>
      </c>
      <c r="C28" s="20" t="s">
        <v>103</v>
      </c>
      <c r="D28" s="20">
        <v>1995</v>
      </c>
      <c r="E28" s="20">
        <v>116</v>
      </c>
    </row>
    <row r="29" spans="1:5">
      <c r="A29" s="20">
        <v>28</v>
      </c>
      <c r="C29" s="20" t="s">
        <v>113</v>
      </c>
      <c r="D29" s="20">
        <v>2002</v>
      </c>
      <c r="E29" s="20">
        <v>112</v>
      </c>
    </row>
    <row r="30" spans="1:5">
      <c r="A30" s="20">
        <v>29</v>
      </c>
      <c r="C30" s="20" t="s">
        <v>109</v>
      </c>
      <c r="D30" s="20">
        <v>1998</v>
      </c>
      <c r="E30" s="20">
        <v>325</v>
      </c>
    </row>
    <row r="31" spans="1:5">
      <c r="A31" s="20">
        <v>30</v>
      </c>
      <c r="C31" s="20" t="s">
        <v>103</v>
      </c>
      <c r="D31" s="20">
        <v>1978</v>
      </c>
      <c r="E31" s="20">
        <v>310</v>
      </c>
    </row>
    <row r="32" spans="1:5">
      <c r="A32" s="20">
        <v>31</v>
      </c>
      <c r="C32" s="20" t="s">
        <v>113</v>
      </c>
      <c r="D32" s="20">
        <v>1999</v>
      </c>
      <c r="E32" s="20">
        <v>300</v>
      </c>
    </row>
    <row r="33" spans="1:5">
      <c r="A33" s="20">
        <v>32</v>
      </c>
      <c r="C33" s="20" t="s">
        <v>103</v>
      </c>
      <c r="D33" s="20">
        <v>1983</v>
      </c>
      <c r="E33" s="20">
        <v>290</v>
      </c>
    </row>
    <row r="34" spans="1:5">
      <c r="C34" s="20" t="s">
        <v>113</v>
      </c>
      <c r="D34" s="20">
        <v>1992</v>
      </c>
      <c r="E34" s="20">
        <v>270</v>
      </c>
    </row>
    <row r="35" spans="1:5">
      <c r="C35" s="20" t="s">
        <v>103</v>
      </c>
      <c r="D35" s="20">
        <v>1973</v>
      </c>
    </row>
    <row r="36" spans="1:5">
      <c r="C36" s="20" t="s">
        <v>103</v>
      </c>
      <c r="D36" s="20">
        <v>1968</v>
      </c>
    </row>
    <row r="37" spans="1:5">
      <c r="C37" s="20" t="s">
        <v>103</v>
      </c>
      <c r="D37" s="20">
        <v>1990</v>
      </c>
    </row>
    <row r="38" spans="1:5">
      <c r="C38" s="20" t="s">
        <v>103</v>
      </c>
      <c r="D38" s="20">
        <v>1965</v>
      </c>
    </row>
    <row r="39" spans="1:5">
      <c r="C39" s="20" t="s">
        <v>109</v>
      </c>
    </row>
    <row r="40" spans="1:5">
      <c r="C40" s="20" t="s">
        <v>103</v>
      </c>
      <c r="D40" s="20">
        <v>1982</v>
      </c>
    </row>
    <row r="41" spans="1:5">
      <c r="C41" s="20" t="s">
        <v>109</v>
      </c>
    </row>
    <row r="42" spans="1:5">
      <c r="C42" s="20" t="s">
        <v>103</v>
      </c>
      <c r="D42" s="20">
        <v>1989</v>
      </c>
    </row>
    <row r="43" spans="1:5">
      <c r="C43" s="20" t="s">
        <v>103</v>
      </c>
      <c r="D43" s="20">
        <v>1987</v>
      </c>
    </row>
    <row r="106" spans="2:3">
      <c r="B106" s="20" t="s">
        <v>100</v>
      </c>
      <c r="C106" s="20" t="s">
        <v>101</v>
      </c>
    </row>
    <row r="107" spans="2:3">
      <c r="B107" s="20" t="s">
        <v>127</v>
      </c>
      <c r="C107" s="20" t="s">
        <v>103</v>
      </c>
    </row>
    <row r="108" spans="2:3">
      <c r="B108" s="20" t="s">
        <v>102</v>
      </c>
      <c r="C108" s="20" t="s">
        <v>103</v>
      </c>
    </row>
    <row r="109" spans="2:3">
      <c r="B109" s="20" t="s">
        <v>128</v>
      </c>
      <c r="C109" s="20" t="s">
        <v>101</v>
      </c>
    </row>
    <row r="110" spans="2:3">
      <c r="B110" s="20" t="s">
        <v>129</v>
      </c>
      <c r="C110" s="20" t="s">
        <v>103</v>
      </c>
    </row>
    <row r="111" spans="2:3">
      <c r="B111" s="20" t="s">
        <v>104</v>
      </c>
      <c r="C111" s="20" t="s">
        <v>103</v>
      </c>
    </row>
    <row r="112" spans="2:3">
      <c r="B112" s="20" t="s">
        <v>105</v>
      </c>
      <c r="C112" s="20" t="s">
        <v>106</v>
      </c>
    </row>
    <row r="113" spans="2:3">
      <c r="B113" s="20" t="s">
        <v>131</v>
      </c>
      <c r="C113" s="20" t="s">
        <v>103</v>
      </c>
    </row>
    <row r="114" spans="2:3">
      <c r="B114" s="20" t="s">
        <v>115</v>
      </c>
      <c r="C114" s="20" t="s">
        <v>103</v>
      </c>
    </row>
    <row r="115" spans="2:3">
      <c r="B115" s="20" t="s">
        <v>107</v>
      </c>
      <c r="C115" s="20" t="s">
        <v>101</v>
      </c>
    </row>
    <row r="116" spans="2:3">
      <c r="B116" s="20" t="s">
        <v>118</v>
      </c>
      <c r="C116" s="20" t="s">
        <v>103</v>
      </c>
    </row>
    <row r="117" spans="2:3">
      <c r="B117" s="20" t="s">
        <v>108</v>
      </c>
      <c r="C117" s="20" t="s">
        <v>109</v>
      </c>
    </row>
    <row r="118" spans="2:3">
      <c r="B118" s="20" t="s">
        <v>116</v>
      </c>
      <c r="C118" s="20" t="s">
        <v>101</v>
      </c>
    </row>
    <row r="119" spans="2:3">
      <c r="B119" s="20" t="s">
        <v>133</v>
      </c>
      <c r="C119" s="20" t="s">
        <v>134</v>
      </c>
    </row>
    <row r="120" spans="2:3">
      <c r="B120" s="20" t="s">
        <v>110</v>
      </c>
      <c r="C120" s="20" t="s">
        <v>103</v>
      </c>
    </row>
    <row r="121" spans="2:3">
      <c r="B121" s="20" t="s">
        <v>135</v>
      </c>
      <c r="C121" s="20" t="s">
        <v>101</v>
      </c>
    </row>
    <row r="122" spans="2:3">
      <c r="B122" s="20" t="s">
        <v>137</v>
      </c>
      <c r="C122" s="20" t="s">
        <v>101</v>
      </c>
    </row>
    <row r="123" spans="2:3">
      <c r="B123" s="20" t="s">
        <v>111</v>
      </c>
      <c r="C123" s="20" t="s">
        <v>109</v>
      </c>
    </row>
    <row r="124" spans="2:3">
      <c r="B124" s="20" t="s">
        <v>121</v>
      </c>
      <c r="C124" s="20" t="s">
        <v>101</v>
      </c>
    </row>
    <row r="125" spans="2:3">
      <c r="B125" s="20" t="s">
        <v>122</v>
      </c>
      <c r="C125" s="20" t="s">
        <v>103</v>
      </c>
    </row>
    <row r="126" spans="2:3">
      <c r="B126" s="20" t="s">
        <v>138</v>
      </c>
      <c r="C126" s="20" t="s">
        <v>103</v>
      </c>
    </row>
    <row r="127" spans="2:3">
      <c r="B127" s="20" t="s">
        <v>112</v>
      </c>
      <c r="C127" s="20" t="s">
        <v>113</v>
      </c>
    </row>
    <row r="128" spans="2:3">
      <c r="B128" s="20" t="s">
        <v>124</v>
      </c>
      <c r="C128" s="20" t="s">
        <v>103</v>
      </c>
    </row>
    <row r="129" spans="2:3">
      <c r="B129" s="20" t="s">
        <v>117</v>
      </c>
      <c r="C129" s="20" t="s">
        <v>113</v>
      </c>
    </row>
    <row r="130" spans="2:3">
      <c r="B130" s="20" t="s">
        <v>114</v>
      </c>
      <c r="C130" s="20" t="s">
        <v>113</v>
      </c>
    </row>
    <row r="131" spans="2:3">
      <c r="B131" s="20" t="s">
        <v>139</v>
      </c>
      <c r="C131" s="20" t="s">
        <v>109</v>
      </c>
    </row>
    <row r="132" spans="2:3">
      <c r="B132" s="20" t="s">
        <v>119</v>
      </c>
      <c r="C132" s="20" t="s">
        <v>103</v>
      </c>
    </row>
    <row r="133" spans="2:3">
      <c r="B133" s="20" t="s">
        <v>143</v>
      </c>
      <c r="C133" s="20" t="s">
        <v>113</v>
      </c>
    </row>
    <row r="134" spans="2:3">
      <c r="B134" s="20" t="s">
        <v>123</v>
      </c>
      <c r="C134" s="20" t="s">
        <v>103</v>
      </c>
    </row>
    <row r="135" spans="2:3">
      <c r="B135" s="20" t="s">
        <v>125</v>
      </c>
      <c r="C135" s="20" t="s">
        <v>109</v>
      </c>
    </row>
    <row r="136" spans="2:3">
      <c r="B136" s="20" t="s">
        <v>203</v>
      </c>
      <c r="C136" s="20" t="s">
        <v>113</v>
      </c>
    </row>
    <row r="137" spans="2:3">
      <c r="B137" s="20" t="s">
        <v>140</v>
      </c>
      <c r="C137" s="20" t="s">
        <v>103</v>
      </c>
    </row>
    <row r="138" spans="2:3">
      <c r="B138" s="20" t="s">
        <v>126</v>
      </c>
      <c r="C138" s="20" t="s">
        <v>103</v>
      </c>
    </row>
    <row r="139" spans="2:3">
      <c r="B139" s="20" t="s">
        <v>120</v>
      </c>
      <c r="C139" s="20" t="s">
        <v>113</v>
      </c>
    </row>
    <row r="140" spans="2:3">
      <c r="B140" s="20" t="s">
        <v>141</v>
      </c>
      <c r="C140" s="20" t="s">
        <v>113</v>
      </c>
    </row>
    <row r="141" spans="2:3">
      <c r="B141" s="20" t="s">
        <v>142</v>
      </c>
      <c r="C141" s="20" t="s">
        <v>103</v>
      </c>
    </row>
    <row r="142" spans="2:3">
      <c r="B142" s="20" t="s">
        <v>144</v>
      </c>
      <c r="C142" s="20" t="s">
        <v>103</v>
      </c>
    </row>
    <row r="143" spans="2:3">
      <c r="B143" s="20" t="s">
        <v>145</v>
      </c>
      <c r="C143" s="20" t="s">
        <v>103</v>
      </c>
    </row>
    <row r="144" spans="2:3">
      <c r="B144" s="20" t="s">
        <v>178</v>
      </c>
      <c r="C144" s="20" t="s">
        <v>211</v>
      </c>
    </row>
    <row r="145" spans="2:3">
      <c r="B145" s="20" t="s">
        <v>130</v>
      </c>
      <c r="C145" s="20" t="s">
        <v>103</v>
      </c>
    </row>
    <row r="146" spans="2:3">
      <c r="B146" s="20" t="s">
        <v>146</v>
      </c>
      <c r="C146" s="20" t="s">
        <v>103</v>
      </c>
    </row>
    <row r="147" spans="2:3">
      <c r="B147" s="20" t="s">
        <v>132</v>
      </c>
      <c r="C147" s="20" t="s">
        <v>103</v>
      </c>
    </row>
    <row r="148" spans="2:3">
      <c r="B148" s="20" t="s">
        <v>162</v>
      </c>
      <c r="C148" s="20" t="s">
        <v>109</v>
      </c>
    </row>
    <row r="149" spans="2:3">
      <c r="B149" s="20" t="s">
        <v>148</v>
      </c>
      <c r="C149" s="20" t="s">
        <v>103</v>
      </c>
    </row>
    <row r="150" spans="2:3">
      <c r="B150" s="20" t="s">
        <v>147</v>
      </c>
      <c r="C150" s="20" t="s">
        <v>103</v>
      </c>
    </row>
    <row r="151" spans="2:3">
      <c r="B151" s="20" t="s">
        <v>136</v>
      </c>
      <c r="C151" s="20" t="s">
        <v>103</v>
      </c>
    </row>
    <row r="152" spans="2:3">
      <c r="B152" s="20" t="s">
        <v>149</v>
      </c>
      <c r="C152" s="20" t="s">
        <v>109</v>
      </c>
    </row>
    <row r="153" spans="2:3">
      <c r="B153" s="20" t="s">
        <v>150</v>
      </c>
      <c r="C153" s="20" t="s">
        <v>103</v>
      </c>
    </row>
    <row r="154" spans="2:3">
      <c r="B154" s="20" t="s">
        <v>167</v>
      </c>
      <c r="C154" s="20" t="s">
        <v>103</v>
      </c>
    </row>
    <row r="155" spans="2:3">
      <c r="B155" s="20" t="s">
        <v>151</v>
      </c>
      <c r="C155" s="20" t="s">
        <v>109</v>
      </c>
    </row>
    <row r="156" spans="2:3">
      <c r="B156" s="20" t="s">
        <v>204</v>
      </c>
      <c r="C156" s="20" t="s">
        <v>103</v>
      </c>
    </row>
    <row r="157" spans="2:3">
      <c r="B157" s="20" t="s">
        <v>152</v>
      </c>
      <c r="C157" s="20" t="s">
        <v>103</v>
      </c>
    </row>
    <row r="158" spans="2:3">
      <c r="B158" s="20" t="s">
        <v>153</v>
      </c>
      <c r="C158" s="20" t="s">
        <v>103</v>
      </c>
    </row>
    <row r="159" spans="2:3">
      <c r="B159" s="20" t="s">
        <v>206</v>
      </c>
      <c r="C159" s="20" t="s">
        <v>103</v>
      </c>
    </row>
    <row r="160" spans="2:3">
      <c r="B160" s="20" t="s">
        <v>207</v>
      </c>
      <c r="C160" s="20" t="s">
        <v>113</v>
      </c>
    </row>
    <row r="161" spans="2:3">
      <c r="B161" s="20" t="s">
        <v>208</v>
      </c>
      <c r="C161" s="20" t="s">
        <v>103</v>
      </c>
    </row>
    <row r="162" spans="2:3">
      <c r="B162" s="20" t="s">
        <v>210</v>
      </c>
      <c r="C162" s="20" t="s">
        <v>103</v>
      </c>
    </row>
  </sheetData>
  <autoFilter ref="A1:C58"/>
  <sortState ref="A2:C27">
    <sortCondition ref="A69:A94"/>
  </sortState>
  <printOptions gridLines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8"/>
  <sheetViews>
    <sheetView tabSelected="1" topLeftCell="AW1" zoomScale="90" zoomScaleNormal="90" workbookViewId="0">
      <pane ySplit="1" topLeftCell="A2" activePane="bottomLeft" state="frozen"/>
      <selection activeCell="H26" sqref="H26"/>
      <selection pane="bottomLeft" activeCell="BI3" sqref="BI3"/>
    </sheetView>
  </sheetViews>
  <sheetFormatPr defaultRowHeight="15"/>
  <cols>
    <col min="1" max="1" width="2.85546875" customWidth="1"/>
    <col min="2" max="2" width="4.42578125" style="29" bestFit="1" customWidth="1"/>
    <col min="3" max="3" width="40.140625" style="30" bestFit="1" customWidth="1"/>
    <col min="4" max="6" width="2" customWidth="1"/>
    <col min="7" max="7" width="3.28515625" style="30" bestFit="1" customWidth="1"/>
    <col min="8" max="8" width="40.140625" style="30" bestFit="1" customWidth="1"/>
    <col min="9" max="11" width="2" customWidth="1"/>
    <col min="12" max="12" width="3.28515625" bestFit="1" customWidth="1"/>
    <col min="13" max="13" width="41.7109375" bestFit="1" customWidth="1"/>
    <col min="14" max="16" width="2" customWidth="1"/>
    <col min="17" max="17" width="3.42578125" bestFit="1" customWidth="1"/>
    <col min="18" max="18" width="42" bestFit="1" customWidth="1"/>
    <col min="19" max="21" width="2" customWidth="1"/>
    <col min="22" max="22" width="3.42578125" bestFit="1" customWidth="1"/>
    <col min="23" max="23" width="19.140625" bestFit="1" customWidth="1"/>
    <col min="24" max="25" width="3.7109375" customWidth="1"/>
    <col min="26" max="26" width="2.5703125" customWidth="1"/>
    <col min="27" max="27" width="4.42578125" style="30" bestFit="1" customWidth="1"/>
    <col min="28" max="28" width="39.28515625" style="30" bestFit="1" customWidth="1"/>
    <col min="29" max="31" width="2" customWidth="1"/>
    <col min="32" max="32" width="3.42578125" bestFit="1" customWidth="1"/>
    <col min="33" max="33" width="39.28515625" bestFit="1" customWidth="1"/>
    <col min="34" max="36" width="2" customWidth="1"/>
    <col min="37" max="37" width="3.5703125" bestFit="1" customWidth="1"/>
    <col min="38" max="38" width="39.28515625" bestFit="1" customWidth="1"/>
    <col min="39" max="41" width="2" customWidth="1"/>
    <col min="42" max="42" width="4.28515625" style="30" bestFit="1" customWidth="1"/>
    <col min="43" max="43" width="39.28515625" style="30" bestFit="1" customWidth="1"/>
    <col min="44" max="44" width="2.7109375" customWidth="1"/>
    <col min="45" max="45" width="2.42578125" customWidth="1"/>
    <col min="46" max="46" width="2.28515625" customWidth="1"/>
    <col min="47" max="47" width="3.85546875" style="30" bestFit="1" customWidth="1"/>
    <col min="48" max="48" width="38.140625" style="30" bestFit="1" customWidth="1"/>
    <col min="49" max="51" width="2" customWidth="1"/>
    <col min="52" max="52" width="4" style="30" bestFit="1" customWidth="1"/>
    <col min="53" max="53" width="41.7109375" style="30" bestFit="1" customWidth="1"/>
    <col min="54" max="56" width="2" customWidth="1"/>
    <col min="57" max="57" width="4.7109375" style="30" bestFit="1" customWidth="1"/>
    <col min="58" max="58" width="41.7109375" style="30" bestFit="1" customWidth="1"/>
    <col min="59" max="59" width="2.7109375" customWidth="1"/>
    <col min="60" max="60" width="4" bestFit="1" customWidth="1"/>
    <col min="61" max="61" width="41.7109375" bestFit="1" customWidth="1"/>
  </cols>
  <sheetData>
    <row r="1" spans="1:61">
      <c r="A1" s="1"/>
      <c r="B1" s="17">
        <v>1</v>
      </c>
      <c r="C1" s="18"/>
      <c r="D1" s="14"/>
      <c r="E1" s="14"/>
      <c r="F1" s="14"/>
      <c r="G1" s="18">
        <v>2</v>
      </c>
      <c r="H1" s="18"/>
      <c r="I1" s="14"/>
      <c r="J1" s="14"/>
      <c r="K1" s="14"/>
      <c r="L1" s="14">
        <v>3</v>
      </c>
      <c r="M1" s="14"/>
      <c r="N1" s="14"/>
      <c r="O1" s="14"/>
      <c r="P1" s="14"/>
      <c r="Q1" s="14">
        <v>4</v>
      </c>
      <c r="R1" s="14"/>
      <c r="S1" s="14"/>
      <c r="T1" s="14"/>
      <c r="U1" s="14"/>
      <c r="V1" s="14"/>
      <c r="W1" s="14"/>
      <c r="X1" s="2"/>
      <c r="Z1" s="1"/>
      <c r="AA1" s="18" t="s">
        <v>54</v>
      </c>
      <c r="AB1" s="18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8"/>
      <c r="AQ1" s="18"/>
      <c r="AR1" s="14"/>
      <c r="AS1" s="14"/>
      <c r="AT1" s="14"/>
      <c r="AU1" s="18" t="s">
        <v>56</v>
      </c>
      <c r="AV1" s="18"/>
      <c r="AW1" s="14"/>
      <c r="AX1" s="14"/>
      <c r="AY1" s="14"/>
      <c r="AZ1" s="18"/>
      <c r="BA1" s="18"/>
      <c r="BB1" s="14"/>
      <c r="BC1" s="14"/>
      <c r="BD1" s="14"/>
      <c r="BE1" s="18"/>
      <c r="BF1" s="18"/>
      <c r="BG1" s="2"/>
    </row>
    <row r="2" spans="1:61" ht="15.75" thickBot="1">
      <c r="A2" s="3"/>
      <c r="B2" s="19"/>
      <c r="C2" s="20"/>
      <c r="D2" s="9"/>
      <c r="E2" s="9"/>
      <c r="F2" s="9"/>
      <c r="G2" s="20"/>
      <c r="H2" s="2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4"/>
      <c r="Z2" s="3"/>
      <c r="AA2" s="20"/>
      <c r="AB2" s="20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20"/>
      <c r="AQ2" s="20"/>
      <c r="AR2" s="9"/>
      <c r="AS2" s="9"/>
      <c r="AT2" s="9"/>
      <c r="AU2" s="20"/>
      <c r="AV2" s="20"/>
      <c r="AW2" s="9"/>
      <c r="AX2" s="9"/>
      <c r="AY2" s="9"/>
      <c r="AZ2" s="20"/>
      <c r="BA2" s="20"/>
      <c r="BB2" s="9"/>
      <c r="BC2" s="9"/>
      <c r="BD2" s="9"/>
      <c r="BE2" s="20"/>
      <c r="BF2" s="20"/>
      <c r="BG2" s="4"/>
      <c r="BH2">
        <v>1</v>
      </c>
      <c r="BI2" t="str">
        <f>'32M+игры'!Q66</f>
        <v>Дмитриев Илья-Черных Алеся</v>
      </c>
    </row>
    <row r="3" spans="1:61">
      <c r="A3" s="3"/>
      <c r="B3" s="21">
        <v>1</v>
      </c>
      <c r="C3" s="22" t="str">
        <f>VLOOKUP(B3,'32M+'!A1:C154,2,FALSE)</f>
        <v>Ушаков Алексей-Черных Джулия</v>
      </c>
      <c r="D3" s="9"/>
      <c r="E3" s="9"/>
      <c r="F3" s="9"/>
      <c r="G3" s="20"/>
      <c r="H3" s="2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4"/>
      <c r="Z3" s="3"/>
      <c r="AA3" s="21" t="s">
        <v>82</v>
      </c>
      <c r="AB3" s="22">
        <f>'32M+игры'!R2</f>
        <v>0</v>
      </c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20"/>
      <c r="AQ3" s="20"/>
      <c r="AR3" s="9"/>
      <c r="AS3" s="9"/>
      <c r="AT3" s="9"/>
      <c r="AU3" s="21" t="s">
        <v>32</v>
      </c>
      <c r="AV3" s="22">
        <f>'32M+игры'!R26</f>
        <v>0</v>
      </c>
      <c r="AW3" s="9"/>
      <c r="AX3" s="9"/>
      <c r="AY3" s="9"/>
      <c r="AZ3" s="20"/>
      <c r="BA3" s="20"/>
      <c r="BB3" s="9"/>
      <c r="BC3" s="9"/>
      <c r="BD3" s="9"/>
      <c r="BE3" s="20"/>
      <c r="BF3" s="20"/>
      <c r="BG3" s="4"/>
      <c r="BH3">
        <v>2</v>
      </c>
      <c r="BI3" t="str">
        <f>'32M+игры'!R66</f>
        <v>Духовской Максим-Балас Екатерина</v>
      </c>
    </row>
    <row r="4" spans="1:61" ht="15.75" thickBot="1">
      <c r="A4" s="3"/>
      <c r="B4" s="88" t="s">
        <v>0</v>
      </c>
      <c r="C4" s="23"/>
      <c r="D4" s="9"/>
      <c r="E4" s="9"/>
      <c r="F4" s="9"/>
      <c r="G4" s="20"/>
      <c r="H4" s="2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4"/>
      <c r="Z4" s="3"/>
      <c r="AA4" s="88" t="s">
        <v>32</v>
      </c>
      <c r="AB4" s="23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20"/>
      <c r="AQ4" s="20"/>
      <c r="AR4" s="9"/>
      <c r="AS4" s="9"/>
      <c r="AT4" s="9"/>
      <c r="AU4" s="88" t="s">
        <v>48</v>
      </c>
      <c r="AV4" s="23"/>
      <c r="AW4" s="9"/>
      <c r="AX4" s="9"/>
      <c r="AY4" s="9"/>
      <c r="AZ4" s="20"/>
      <c r="BA4" s="20"/>
      <c r="BB4" s="9"/>
      <c r="BC4" s="9"/>
      <c r="BD4" s="9"/>
      <c r="BE4" s="20"/>
      <c r="BF4" s="20"/>
      <c r="BG4" s="4"/>
      <c r="BH4">
        <v>3</v>
      </c>
      <c r="BI4" t="str">
        <f>'32M+игры'!Q67</f>
        <v>Пешкин Константин-Кореневская Оксана</v>
      </c>
    </row>
    <row r="5" spans="1:61">
      <c r="A5" s="3"/>
      <c r="B5" s="88"/>
      <c r="C5" s="24"/>
      <c r="D5" s="15"/>
      <c r="E5" s="15"/>
      <c r="F5" s="9"/>
      <c r="G5" s="21"/>
      <c r="H5" s="22" t="str">
        <f>'32M+игры'!Q2</f>
        <v>Ушаков Алексей-Черных Джулия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4"/>
      <c r="Z5" s="3"/>
      <c r="AA5" s="88"/>
      <c r="AB5" s="24"/>
      <c r="AC5" s="15"/>
      <c r="AD5" s="15"/>
      <c r="AE5" s="9"/>
      <c r="AF5" s="12"/>
      <c r="AG5" s="7" t="str">
        <f>'32M+игры'!Q26</f>
        <v>Солнцев Евгений-Шуктомов Николай</v>
      </c>
      <c r="AH5" s="9"/>
      <c r="AI5" s="9"/>
      <c r="AJ5" s="9"/>
      <c r="AK5" s="9"/>
      <c r="AL5" s="9"/>
      <c r="AM5" s="9"/>
      <c r="AN5" s="9"/>
      <c r="AO5" s="9"/>
      <c r="AP5" s="20"/>
      <c r="AQ5" s="20"/>
      <c r="AR5" s="9"/>
      <c r="AS5" s="9"/>
      <c r="AT5" s="9"/>
      <c r="AU5" s="88"/>
      <c r="AV5" s="24"/>
      <c r="AW5" s="15"/>
      <c r="AX5" s="15"/>
      <c r="AY5" s="9"/>
      <c r="AZ5" s="21"/>
      <c r="BA5" s="22">
        <f>'32M+игры'!Q70</f>
        <v>0</v>
      </c>
      <c r="BB5" s="9"/>
      <c r="BC5" s="9"/>
      <c r="BD5" s="9"/>
      <c r="BE5" s="20"/>
      <c r="BF5" s="20"/>
      <c r="BG5" s="4"/>
      <c r="BH5">
        <v>4</v>
      </c>
      <c r="BI5" t="str">
        <f>'32M+игры'!R67</f>
        <v>Наумов Эдуард-Куклис Ян</v>
      </c>
    </row>
    <row r="6" spans="1:61" ht="15.75" thickBot="1">
      <c r="A6" s="3"/>
      <c r="B6" s="25">
        <v>32</v>
      </c>
      <c r="C6" s="26">
        <f>VLOOKUP(B6,'32M+'!A1:C154,2,FALSE)</f>
        <v>0</v>
      </c>
      <c r="D6" s="9"/>
      <c r="E6" s="15"/>
      <c r="F6" s="15"/>
      <c r="G6" s="88" t="s">
        <v>16</v>
      </c>
      <c r="H6" s="23" t="str">
        <f>'32M+игры'!S2</f>
        <v>21- - -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4"/>
      <c r="Z6" s="3"/>
      <c r="AA6" s="25" t="s">
        <v>83</v>
      </c>
      <c r="AB6" s="26" t="str">
        <f>'32M+игры'!R3</f>
        <v>Солнцев Евгений-Шуктомов Николай</v>
      </c>
      <c r="AC6" s="9"/>
      <c r="AD6" s="15"/>
      <c r="AE6" s="15"/>
      <c r="AF6" s="89" t="s">
        <v>40</v>
      </c>
      <c r="AG6" s="10" t="str">
        <f>'32M+игры'!S26</f>
        <v>-21 - -</v>
      </c>
      <c r="AH6" s="9"/>
      <c r="AI6" s="9"/>
      <c r="AJ6" s="9"/>
      <c r="AK6" s="9"/>
      <c r="AL6" s="9"/>
      <c r="AM6" s="9"/>
      <c r="AN6" s="9"/>
      <c r="AO6" s="9"/>
      <c r="AP6" s="20"/>
      <c r="AQ6" s="20"/>
      <c r="AR6" s="9"/>
      <c r="AS6" s="9"/>
      <c r="AT6" s="9"/>
      <c r="AU6" s="25" t="s">
        <v>33</v>
      </c>
      <c r="AV6" s="26">
        <f>'32M+игры'!R27</f>
        <v>0</v>
      </c>
      <c r="AW6" s="9"/>
      <c r="AX6" s="15"/>
      <c r="AY6" s="15"/>
      <c r="AZ6" s="88" t="s">
        <v>52</v>
      </c>
      <c r="BA6" s="23" t="str">
        <f>'32M+игры'!S70</f>
        <v>- - -</v>
      </c>
      <c r="BB6" s="9"/>
      <c r="BC6" s="9"/>
      <c r="BD6" s="9"/>
      <c r="BE6" s="20"/>
      <c r="BF6" s="20"/>
      <c r="BG6" s="4"/>
      <c r="BH6">
        <v>5</v>
      </c>
      <c r="BI6" t="str">
        <f>'32M+игры'!Q58</f>
        <v>Пирогов Владимир-Белоцветова Евгения</v>
      </c>
    </row>
    <row r="7" spans="1:61">
      <c r="A7" s="3"/>
      <c r="B7" s="21">
        <v>17</v>
      </c>
      <c r="C7" s="22" t="str">
        <f>VLOOKUP(B7,'32M+'!A1:C154,2,FALSE)</f>
        <v>Солнцев Евгений-Шуктомов Николай</v>
      </c>
      <c r="D7" s="9"/>
      <c r="E7" s="15"/>
      <c r="F7" s="9"/>
      <c r="G7" s="88"/>
      <c r="H7" s="24" t="str">
        <f>'32M+игры'!S3</f>
        <v>21-13 14-21 13-21</v>
      </c>
      <c r="I7" s="15"/>
      <c r="J7" s="15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4"/>
      <c r="Z7" s="3"/>
      <c r="AA7" s="21" t="s">
        <v>84</v>
      </c>
      <c r="AB7" s="22">
        <f>'32M+игры'!R4</f>
        <v>0</v>
      </c>
      <c r="AC7" s="9"/>
      <c r="AD7" s="15"/>
      <c r="AE7" s="9"/>
      <c r="AF7" s="89"/>
      <c r="AG7" s="11" t="str">
        <f>'32M+игры'!S27</f>
        <v>-21 - -</v>
      </c>
      <c r="AH7" s="15"/>
      <c r="AI7" s="15"/>
      <c r="AJ7" s="9"/>
      <c r="AK7" s="9"/>
      <c r="AL7" s="9"/>
      <c r="AM7" s="9"/>
      <c r="AN7" s="9"/>
      <c r="AO7" s="9"/>
      <c r="AP7" s="20"/>
      <c r="AQ7" s="20"/>
      <c r="AR7" s="9"/>
      <c r="AS7" s="9"/>
      <c r="AT7" s="9"/>
      <c r="AU7" s="21" t="s">
        <v>34</v>
      </c>
      <c r="AV7" s="22">
        <f>'32M+игры'!R28</f>
        <v>0</v>
      </c>
      <c r="AW7" s="9"/>
      <c r="AX7" s="15"/>
      <c r="AY7" s="9"/>
      <c r="AZ7" s="88"/>
      <c r="BA7" s="24" t="str">
        <f>'32M+игры'!S71</f>
        <v>- - -</v>
      </c>
      <c r="BB7" s="15"/>
      <c r="BC7" s="15"/>
      <c r="BD7" s="9"/>
      <c r="BE7" s="20"/>
      <c r="BF7" s="20"/>
      <c r="BG7" s="4"/>
      <c r="BH7">
        <v>6</v>
      </c>
      <c r="BI7" t="str">
        <f>'32M+игры'!R58</f>
        <v>Зиновьев Андрей-Медведева Алина</v>
      </c>
    </row>
    <row r="8" spans="1:61" ht="15.75" thickBot="1">
      <c r="A8" s="3"/>
      <c r="B8" s="88" t="s">
        <v>1</v>
      </c>
      <c r="C8" s="23"/>
      <c r="D8" s="15"/>
      <c r="E8" s="15"/>
      <c r="F8" s="9"/>
      <c r="G8" s="25"/>
      <c r="H8" s="26" t="str">
        <f>'32M+игры'!Q3</f>
        <v>Елькин Дмитрий-Стрелецкая Наталья</v>
      </c>
      <c r="I8" s="9"/>
      <c r="J8" s="15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4"/>
      <c r="Z8" s="3"/>
      <c r="AA8" s="88" t="s">
        <v>33</v>
      </c>
      <c r="AB8" s="23"/>
      <c r="AC8" s="15"/>
      <c r="AD8" s="15"/>
      <c r="AE8" s="9"/>
      <c r="AF8" s="13"/>
      <c r="AG8" s="8">
        <f>'32M+игры'!Q27</f>
        <v>0</v>
      </c>
      <c r="AH8" s="9"/>
      <c r="AI8" s="15"/>
      <c r="AJ8" s="9"/>
      <c r="AK8" s="9"/>
      <c r="AL8" s="9"/>
      <c r="AM8" s="9"/>
      <c r="AN8" s="9"/>
      <c r="AO8" s="9"/>
      <c r="AP8" s="20"/>
      <c r="AQ8" s="20"/>
      <c r="AR8" s="9"/>
      <c r="AS8" s="9"/>
      <c r="AT8" s="9"/>
      <c r="AU8" s="88" t="s">
        <v>49</v>
      </c>
      <c r="AV8" s="23"/>
      <c r="AW8" s="15"/>
      <c r="AX8" s="15"/>
      <c r="AY8" s="9"/>
      <c r="AZ8" s="25"/>
      <c r="BA8" s="26">
        <f>'32M+игры'!Q71</f>
        <v>0</v>
      </c>
      <c r="BB8" s="9"/>
      <c r="BC8" s="15"/>
      <c r="BD8" s="9"/>
      <c r="BE8" s="20">
        <v>25</v>
      </c>
      <c r="BF8" s="20"/>
      <c r="BG8" s="4"/>
      <c r="BH8">
        <v>7</v>
      </c>
      <c r="BI8" t="str">
        <f>'32M+игры'!Q59</f>
        <v>Ушаков Алексей-Черных Джулия</v>
      </c>
    </row>
    <row r="9" spans="1:61">
      <c r="A9" s="3"/>
      <c r="B9" s="88"/>
      <c r="C9" s="24"/>
      <c r="D9" s="9"/>
      <c r="E9" s="9"/>
      <c r="F9" s="9"/>
      <c r="G9" s="20"/>
      <c r="H9" s="20"/>
      <c r="I9" s="9"/>
      <c r="J9" s="15"/>
      <c r="K9" s="9"/>
      <c r="L9" s="12"/>
      <c r="M9" s="7" t="str">
        <f>'32M+игры'!Q18</f>
        <v>Ушаков Алексей-Черных Джулия</v>
      </c>
      <c r="N9" s="9"/>
      <c r="O9" s="9"/>
      <c r="P9" s="9"/>
      <c r="Q9" s="9"/>
      <c r="R9" s="9"/>
      <c r="S9" s="9"/>
      <c r="T9" s="9"/>
      <c r="U9" s="9"/>
      <c r="V9" s="9"/>
      <c r="W9" s="9"/>
      <c r="X9" s="4"/>
      <c r="Z9" s="3"/>
      <c r="AA9" s="88"/>
      <c r="AB9" s="24"/>
      <c r="AC9" s="9"/>
      <c r="AD9" s="9"/>
      <c r="AE9" s="9"/>
      <c r="AF9" s="9"/>
      <c r="AG9" s="9"/>
      <c r="AH9" s="9"/>
      <c r="AI9" s="15"/>
      <c r="AJ9" s="9"/>
      <c r="AK9" s="12"/>
      <c r="AL9" s="7" t="str">
        <f>'32M+игры'!Q38</f>
        <v>Солнцев Евгений-Шуктомов Николай</v>
      </c>
      <c r="AM9" s="9"/>
      <c r="AN9" s="9"/>
      <c r="AO9" s="9"/>
      <c r="AP9" s="20"/>
      <c r="AQ9" s="20"/>
      <c r="AR9" s="9"/>
      <c r="AS9" s="9"/>
      <c r="AT9" s="9"/>
      <c r="AU9" s="88"/>
      <c r="AV9" s="24"/>
      <c r="AW9" s="9"/>
      <c r="AX9" s="9"/>
      <c r="AY9" s="9"/>
      <c r="AZ9" s="20"/>
      <c r="BA9" s="20"/>
      <c r="BB9" s="9"/>
      <c r="BC9" s="15"/>
      <c r="BD9" s="9"/>
      <c r="BE9" s="21" t="s">
        <v>52</v>
      </c>
      <c r="BF9" s="22">
        <f>'32M+игры'!Q74</f>
        <v>0</v>
      </c>
      <c r="BG9" s="4"/>
      <c r="BH9">
        <v>8</v>
      </c>
      <c r="BI9" t="str">
        <f>'32M+игры'!R59</f>
        <v>Духовская Татьяна-Черных Валентина</v>
      </c>
    </row>
    <row r="10" spans="1:61" ht="15.75" thickBot="1">
      <c r="A10" s="3"/>
      <c r="B10" s="25">
        <v>16</v>
      </c>
      <c r="C10" s="26" t="str">
        <f>VLOOKUP(B10,'32M+'!A1:C154,2,FALSE)</f>
        <v>Елькин Дмитрий-Стрелецкая Наталья</v>
      </c>
      <c r="D10" s="9"/>
      <c r="E10" s="9"/>
      <c r="F10" s="9"/>
      <c r="G10" s="20"/>
      <c r="H10" s="20"/>
      <c r="I10" s="9"/>
      <c r="J10" s="15"/>
      <c r="K10" s="15"/>
      <c r="L10" s="89" t="s">
        <v>24</v>
      </c>
      <c r="M10" s="10" t="str">
        <f>'32M+игры'!S18</f>
        <v>21-19 21-12 -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4"/>
      <c r="Z10" s="3"/>
      <c r="AA10" s="25" t="s">
        <v>85</v>
      </c>
      <c r="AB10" s="26">
        <f>'32M+игры'!R5</f>
        <v>0</v>
      </c>
      <c r="AC10" s="9"/>
      <c r="AD10" s="9"/>
      <c r="AE10" s="9"/>
      <c r="AF10" s="9"/>
      <c r="AG10" s="9"/>
      <c r="AH10" s="9"/>
      <c r="AI10" s="15"/>
      <c r="AJ10" s="15"/>
      <c r="AK10" s="89" t="s">
        <v>44</v>
      </c>
      <c r="AL10" s="10" t="str">
        <f>'32M+игры'!S38</f>
        <v>21- - -</v>
      </c>
      <c r="AM10" s="9"/>
      <c r="AN10" s="9"/>
      <c r="AO10" s="9"/>
      <c r="AP10" s="20"/>
      <c r="AQ10" s="20"/>
      <c r="AR10" s="9"/>
      <c r="AS10" s="9"/>
      <c r="AT10" s="9"/>
      <c r="AU10" s="25" t="s">
        <v>36</v>
      </c>
      <c r="AV10" s="26">
        <f>'32M+игры'!R29</f>
        <v>0</v>
      </c>
      <c r="AW10" s="9"/>
      <c r="AX10" s="9"/>
      <c r="AY10" s="9"/>
      <c r="AZ10" s="20"/>
      <c r="BA10" s="20"/>
      <c r="BB10" s="9"/>
      <c r="BC10" s="15"/>
      <c r="BD10" s="15"/>
      <c r="BE10" s="88" t="s">
        <v>54</v>
      </c>
      <c r="BF10" s="23" t="str">
        <f>'32M+игры'!S74</f>
        <v>- - -</v>
      </c>
      <c r="BG10" s="4"/>
      <c r="BH10">
        <v>9</v>
      </c>
      <c r="BI10" t="str">
        <f>'32M+игры'!Q54</f>
        <v>Черных Олег-Токарь Максим</v>
      </c>
    </row>
    <row r="11" spans="1:61">
      <c r="A11" s="3"/>
      <c r="B11" s="21">
        <v>9</v>
      </c>
      <c r="C11" s="22" t="str">
        <f>VLOOKUP(B11,'32M+'!A1:C154,2,FALSE)</f>
        <v>Духовской Алексей-Малышева Елена</v>
      </c>
      <c r="D11" s="9"/>
      <c r="E11" s="9"/>
      <c r="F11" s="9"/>
      <c r="G11" s="20"/>
      <c r="H11" s="20"/>
      <c r="I11" s="9"/>
      <c r="J11" s="15"/>
      <c r="K11" s="9"/>
      <c r="L11" s="89"/>
      <c r="M11" s="11" t="str">
        <f>'32M+игры'!S19</f>
        <v>18-21 13-21 -</v>
      </c>
      <c r="N11" s="15"/>
      <c r="O11" s="15"/>
      <c r="P11" s="9"/>
      <c r="Q11" s="9"/>
      <c r="R11" s="9"/>
      <c r="S11" s="9"/>
      <c r="T11" s="9"/>
      <c r="U11" s="9"/>
      <c r="V11" s="9"/>
      <c r="W11" s="9"/>
      <c r="X11" s="4"/>
      <c r="Z11" s="3"/>
      <c r="AA11" s="21" t="s">
        <v>86</v>
      </c>
      <c r="AB11" s="22">
        <f>'32M+игры'!R6</f>
        <v>0</v>
      </c>
      <c r="AC11" s="9"/>
      <c r="AD11" s="9"/>
      <c r="AE11" s="9"/>
      <c r="AF11" s="9"/>
      <c r="AG11" s="9"/>
      <c r="AH11" s="9"/>
      <c r="AI11" s="15"/>
      <c r="AJ11" s="9"/>
      <c r="AK11" s="89"/>
      <c r="AL11" s="11" t="str">
        <f>'32M+игры'!S39</f>
        <v>21-15 21-8 -</v>
      </c>
      <c r="AM11" s="15"/>
      <c r="AN11" s="15"/>
      <c r="AO11" s="9"/>
      <c r="AP11" s="20"/>
      <c r="AQ11" s="20"/>
      <c r="AR11" s="9"/>
      <c r="AS11" s="9"/>
      <c r="AT11" s="9"/>
      <c r="AU11" s="21" t="s">
        <v>35</v>
      </c>
      <c r="AV11" s="22">
        <f>'32M+игры'!R30</f>
        <v>0</v>
      </c>
      <c r="AW11" s="9"/>
      <c r="AX11" s="9"/>
      <c r="AY11" s="9"/>
      <c r="AZ11" s="20"/>
      <c r="BA11" s="20"/>
      <c r="BB11" s="9"/>
      <c r="BC11" s="15"/>
      <c r="BD11" s="9"/>
      <c r="BE11" s="88"/>
      <c r="BF11" s="24" t="str">
        <f>'32M+игры'!S75</f>
        <v>- - -</v>
      </c>
      <c r="BG11" s="4"/>
      <c r="BH11">
        <v>10</v>
      </c>
      <c r="BI11" t="str">
        <f>'32M+игры'!R54</f>
        <v>Некрасов Роман-Шайдюк Константин</v>
      </c>
    </row>
    <row r="12" spans="1:61" ht="15.75" thickBot="1">
      <c r="A12" s="3"/>
      <c r="B12" s="88" t="s">
        <v>2</v>
      </c>
      <c r="C12" s="23"/>
      <c r="D12" s="9"/>
      <c r="E12" s="9"/>
      <c r="F12" s="9"/>
      <c r="G12" s="20"/>
      <c r="H12" s="20"/>
      <c r="I12" s="9"/>
      <c r="J12" s="15"/>
      <c r="K12" s="9"/>
      <c r="L12" s="13"/>
      <c r="M12" s="8" t="str">
        <f>'32M+игры'!Q19</f>
        <v>Наумов Эдуард-Куклис Ян</v>
      </c>
      <c r="N12" s="9"/>
      <c r="O12" s="15"/>
      <c r="P12" s="9"/>
      <c r="Q12" s="9"/>
      <c r="R12" s="9"/>
      <c r="S12" s="9"/>
      <c r="T12" s="9"/>
      <c r="U12" s="9"/>
      <c r="V12" s="9"/>
      <c r="W12" s="9"/>
      <c r="X12" s="4"/>
      <c r="Z12" s="3"/>
      <c r="AA12" s="88" t="s">
        <v>34</v>
      </c>
      <c r="AB12" s="23"/>
      <c r="AC12" s="9"/>
      <c r="AD12" s="9"/>
      <c r="AE12" s="9"/>
      <c r="AF12" s="9"/>
      <c r="AG12" s="9"/>
      <c r="AH12" s="9"/>
      <c r="AI12" s="15"/>
      <c r="AJ12" s="9"/>
      <c r="AK12" s="13"/>
      <c r="AL12" s="8" t="str">
        <f>'32M+игры'!Q39</f>
        <v>Горсков Феликс-Михеева Анна</v>
      </c>
      <c r="AM12" s="9"/>
      <c r="AN12" s="15"/>
      <c r="AO12" s="9"/>
      <c r="AP12" s="20"/>
      <c r="AQ12" s="20"/>
      <c r="AR12" s="9"/>
      <c r="AS12" s="9"/>
      <c r="AT12" s="9"/>
      <c r="AU12" s="88" t="s">
        <v>50</v>
      </c>
      <c r="AV12" s="23"/>
      <c r="AW12" s="9"/>
      <c r="AX12" s="9"/>
      <c r="AY12" s="9"/>
      <c r="AZ12" s="20"/>
      <c r="BA12" s="20"/>
      <c r="BB12" s="9"/>
      <c r="BC12" s="15"/>
      <c r="BD12" s="9"/>
      <c r="BE12" s="25" t="s">
        <v>53</v>
      </c>
      <c r="BF12" s="26">
        <f>'32M+игры'!Q75</f>
        <v>0</v>
      </c>
      <c r="BG12" s="4"/>
      <c r="BH12">
        <v>11</v>
      </c>
      <c r="BI12" t="str">
        <f>'32M+игры'!Q55</f>
        <v>Духовской Дмитрий-Ткачев Павел</v>
      </c>
    </row>
    <row r="13" spans="1:61">
      <c r="A13" s="3"/>
      <c r="B13" s="88"/>
      <c r="C13" s="24"/>
      <c r="D13" s="15"/>
      <c r="E13" s="15"/>
      <c r="F13" s="9"/>
      <c r="G13" s="21"/>
      <c r="H13" s="22" t="str">
        <f>'32M+игры'!Q4</f>
        <v>Духовской Алексей-Малышева Елена</v>
      </c>
      <c r="I13" s="9"/>
      <c r="J13" s="15"/>
      <c r="K13" s="9"/>
      <c r="L13" s="9"/>
      <c r="M13" s="9"/>
      <c r="N13" s="9"/>
      <c r="O13" s="15"/>
      <c r="P13" s="9"/>
      <c r="Q13" s="9"/>
      <c r="R13" s="9"/>
      <c r="S13" s="9"/>
      <c r="T13" s="9"/>
      <c r="U13" s="9"/>
      <c r="V13" s="9"/>
      <c r="W13" s="9"/>
      <c r="X13" s="4"/>
      <c r="Z13" s="3"/>
      <c r="AA13" s="88"/>
      <c r="AB13" s="24"/>
      <c r="AC13" s="15"/>
      <c r="AD13" s="15"/>
      <c r="AE13" s="9"/>
      <c r="AF13" s="12"/>
      <c r="AG13" s="7" t="str">
        <f>'32M+игры'!Q28</f>
        <v>Горсков Феликс-Михеева Анна</v>
      </c>
      <c r="AH13" s="9"/>
      <c r="AI13" s="15"/>
      <c r="AJ13" s="9"/>
      <c r="AK13" s="9"/>
      <c r="AL13" s="9"/>
      <c r="AM13" s="9"/>
      <c r="AN13" s="15"/>
      <c r="AO13" s="9"/>
      <c r="AP13" s="20"/>
      <c r="AQ13" s="20"/>
      <c r="AR13" s="9"/>
      <c r="AS13" s="9"/>
      <c r="AT13" s="9"/>
      <c r="AU13" s="88"/>
      <c r="AV13" s="24"/>
      <c r="AW13" s="15"/>
      <c r="AX13" s="15"/>
      <c r="AY13" s="9"/>
      <c r="AZ13" s="21"/>
      <c r="BA13" s="22">
        <f>'32M+игры'!Q72</f>
        <v>0</v>
      </c>
      <c r="BB13" s="9"/>
      <c r="BC13" s="15"/>
      <c r="BD13" s="9"/>
      <c r="BE13" s="20"/>
      <c r="BF13" s="20"/>
      <c r="BG13" s="4"/>
      <c r="BH13">
        <v>12</v>
      </c>
      <c r="BI13" t="str">
        <f>'32M+игры'!R55</f>
        <v>Духовской Алексей-Малышева Елена</v>
      </c>
    </row>
    <row r="14" spans="1:61" ht="15.75" thickBot="1">
      <c r="A14" s="3"/>
      <c r="B14" s="25">
        <v>24</v>
      </c>
      <c r="C14" s="26">
        <f>VLOOKUP(B14,'32M+'!A1:C154,2,FALSE)</f>
        <v>0</v>
      </c>
      <c r="D14" s="9"/>
      <c r="E14" s="15"/>
      <c r="F14" s="15"/>
      <c r="G14" s="88" t="s">
        <v>17</v>
      </c>
      <c r="H14" s="23" t="str">
        <f>'32M+игры'!S4</f>
        <v>21- - -</v>
      </c>
      <c r="I14" s="15"/>
      <c r="J14" s="15"/>
      <c r="K14" s="9"/>
      <c r="L14" s="9"/>
      <c r="M14" s="9"/>
      <c r="N14" s="9"/>
      <c r="O14" s="15"/>
      <c r="P14" s="9"/>
      <c r="Q14" s="9"/>
      <c r="R14" s="9"/>
      <c r="S14" s="9"/>
      <c r="T14" s="9"/>
      <c r="U14" s="9"/>
      <c r="V14" s="9"/>
      <c r="W14" s="9"/>
      <c r="X14" s="4"/>
      <c r="Z14" s="3"/>
      <c r="AA14" s="25" t="s">
        <v>87</v>
      </c>
      <c r="AB14" s="26" t="str">
        <f>'32M+игры'!R7</f>
        <v>Горсков Феликс-Михеева Анна</v>
      </c>
      <c r="AC14" s="9"/>
      <c r="AD14" s="15"/>
      <c r="AE14" s="15"/>
      <c r="AF14" s="89" t="s">
        <v>41</v>
      </c>
      <c r="AG14" s="10" t="str">
        <f>'32M+игры'!S28</f>
        <v>-21 - -</v>
      </c>
      <c r="AH14" s="15"/>
      <c r="AI14" s="15"/>
      <c r="AJ14" s="9"/>
      <c r="AK14" s="9"/>
      <c r="AL14" s="9"/>
      <c r="AM14" s="9"/>
      <c r="AN14" s="15"/>
      <c r="AO14" s="9"/>
      <c r="AP14" s="20"/>
      <c r="AQ14" s="20"/>
      <c r="AR14" s="9"/>
      <c r="AS14" s="9"/>
      <c r="AT14" s="9"/>
      <c r="AU14" s="25" t="s">
        <v>37</v>
      </c>
      <c r="AV14" s="26">
        <f>'32M+игры'!R31</f>
        <v>0</v>
      </c>
      <c r="AW14" s="9"/>
      <c r="AX14" s="15"/>
      <c r="AY14" s="15"/>
      <c r="AZ14" s="88" t="s">
        <v>53</v>
      </c>
      <c r="BA14" s="23" t="str">
        <f>'32M+игры'!S72</f>
        <v>- - -</v>
      </c>
      <c r="BB14" s="15"/>
      <c r="BC14" s="15"/>
      <c r="BD14" s="9"/>
      <c r="BE14" s="20">
        <v>27</v>
      </c>
      <c r="BF14" s="20"/>
      <c r="BG14" s="4"/>
      <c r="BH14">
        <v>13</v>
      </c>
      <c r="BI14" t="str">
        <f>'32M+игры'!Q68</f>
        <v>Глазов Петр-Вечерский Григорий</v>
      </c>
    </row>
    <row r="15" spans="1:61">
      <c r="A15" s="3"/>
      <c r="B15" s="21">
        <v>25</v>
      </c>
      <c r="C15" s="22">
        <f>VLOOKUP(B15,'32M+'!A1:C154,2,FALSE)</f>
        <v>0</v>
      </c>
      <c r="D15" s="9"/>
      <c r="E15" s="15"/>
      <c r="F15" s="9"/>
      <c r="G15" s="88"/>
      <c r="H15" s="24" t="str">
        <f>'32M+игры'!S5</f>
        <v>-21 - -</v>
      </c>
      <c r="I15" s="9"/>
      <c r="J15" s="9"/>
      <c r="K15" s="9"/>
      <c r="L15" s="9"/>
      <c r="M15" s="9"/>
      <c r="N15" s="9"/>
      <c r="O15" s="15"/>
      <c r="P15" s="9"/>
      <c r="Q15" s="9"/>
      <c r="R15" s="9"/>
      <c r="S15" s="9"/>
      <c r="T15" s="9"/>
      <c r="U15" s="9"/>
      <c r="V15" s="9"/>
      <c r="W15" s="9"/>
      <c r="X15" s="4"/>
      <c r="Z15" s="3"/>
      <c r="AA15" s="21" t="s">
        <v>88</v>
      </c>
      <c r="AB15" s="22" t="str">
        <f>'32M+игры'!R8</f>
        <v>Симаков Константин-Шулепова Ульяна</v>
      </c>
      <c r="AC15" s="9"/>
      <c r="AD15" s="15"/>
      <c r="AE15" s="9"/>
      <c r="AF15" s="89"/>
      <c r="AG15" s="11" t="str">
        <f>'32M+игры'!S29</f>
        <v>21- - -</v>
      </c>
      <c r="AH15" s="9"/>
      <c r="AI15" s="9"/>
      <c r="AJ15" s="9"/>
      <c r="AK15" s="9"/>
      <c r="AL15" s="9"/>
      <c r="AM15" s="9"/>
      <c r="AN15" s="15"/>
      <c r="AO15" s="9"/>
      <c r="AP15" s="20"/>
      <c r="AQ15" s="20"/>
      <c r="AR15" s="9"/>
      <c r="AS15" s="9"/>
      <c r="AT15" s="9"/>
      <c r="AU15" s="21" t="s">
        <v>38</v>
      </c>
      <c r="AV15" s="22">
        <f>'32M+игры'!R32</f>
        <v>0</v>
      </c>
      <c r="AW15" s="9"/>
      <c r="AX15" s="15"/>
      <c r="AY15" s="9"/>
      <c r="AZ15" s="88"/>
      <c r="BA15" s="24" t="str">
        <f>'32M+игры'!S73</f>
        <v>- - -</v>
      </c>
      <c r="BB15" s="9"/>
      <c r="BC15" s="9"/>
      <c r="BD15" s="9"/>
      <c r="BE15" s="21" t="s">
        <v>52</v>
      </c>
      <c r="BF15" s="22">
        <f>'32M+игры'!R74</f>
        <v>0</v>
      </c>
      <c r="BG15" s="4"/>
      <c r="BH15">
        <v>14</v>
      </c>
      <c r="BI15" t="str">
        <f>'32M+игры'!R68</f>
        <v>Ткачева Елена-Васькин Олег</v>
      </c>
    </row>
    <row r="16" spans="1:61" ht="15.75" thickBot="1">
      <c r="A16" s="3"/>
      <c r="B16" s="88" t="s">
        <v>3</v>
      </c>
      <c r="C16" s="23"/>
      <c r="D16" s="15"/>
      <c r="E16" s="15"/>
      <c r="F16" s="9"/>
      <c r="G16" s="25"/>
      <c r="H16" s="26" t="str">
        <f>'32M+игры'!Q5</f>
        <v>Наумов Эдуард-Куклис Ян</v>
      </c>
      <c r="I16" s="9"/>
      <c r="J16" s="9"/>
      <c r="K16" s="9"/>
      <c r="L16" s="9"/>
      <c r="M16" s="9"/>
      <c r="N16" s="9"/>
      <c r="O16" s="15"/>
      <c r="P16" s="9"/>
      <c r="Q16" s="9"/>
      <c r="R16" s="9"/>
      <c r="S16" s="9"/>
      <c r="T16" s="9"/>
      <c r="U16" s="9"/>
      <c r="V16" s="9"/>
      <c r="W16" s="9"/>
      <c r="X16" s="4"/>
      <c r="Z16" s="3"/>
      <c r="AA16" s="88" t="s">
        <v>36</v>
      </c>
      <c r="AB16" s="23"/>
      <c r="AC16" s="15"/>
      <c r="AD16" s="15"/>
      <c r="AE16" s="9"/>
      <c r="AF16" s="13"/>
      <c r="AG16" s="8" t="str">
        <f>'32M+игры'!Q29</f>
        <v>Симаков Константин-Шулепова Ульяна</v>
      </c>
      <c r="AH16" s="9"/>
      <c r="AI16" s="9"/>
      <c r="AJ16" s="9"/>
      <c r="AK16" s="9"/>
      <c r="AL16" s="9"/>
      <c r="AM16" s="9"/>
      <c r="AN16" s="15"/>
      <c r="AO16" s="9"/>
      <c r="AP16" s="20">
        <v>17</v>
      </c>
      <c r="AQ16" s="20"/>
      <c r="AR16" s="9"/>
      <c r="AS16" s="9"/>
      <c r="AT16" s="9"/>
      <c r="AU16" s="88" t="s">
        <v>51</v>
      </c>
      <c r="AV16" s="23"/>
      <c r="AW16" s="15"/>
      <c r="AX16" s="15"/>
      <c r="AY16" s="9"/>
      <c r="AZ16" s="25"/>
      <c r="BA16" s="26">
        <f>'32M+игры'!Q73</f>
        <v>0</v>
      </c>
      <c r="BB16" s="9"/>
      <c r="BC16" s="9"/>
      <c r="BD16" s="9"/>
      <c r="BE16" s="88" t="s">
        <v>55</v>
      </c>
      <c r="BF16" s="23"/>
      <c r="BG16" s="4"/>
      <c r="BH16">
        <v>15</v>
      </c>
      <c r="BI16" t="str">
        <f>'32M+игры'!Q69</f>
        <v>Елькин Дмитрий-Стрелецкая Наталья</v>
      </c>
    </row>
    <row r="17" spans="1:61">
      <c r="A17" s="3"/>
      <c r="B17" s="88"/>
      <c r="C17" s="24"/>
      <c r="D17" s="9"/>
      <c r="E17" s="9"/>
      <c r="F17" s="9"/>
      <c r="G17" s="20"/>
      <c r="H17" s="20"/>
      <c r="I17" s="9"/>
      <c r="J17" s="9"/>
      <c r="K17" s="9"/>
      <c r="L17" s="9"/>
      <c r="M17" s="9"/>
      <c r="N17" s="9"/>
      <c r="O17" s="15"/>
      <c r="P17" s="9"/>
      <c r="Q17" s="12"/>
      <c r="R17" s="7" t="str">
        <f>'32M+игры'!Q42</f>
        <v>Наумов Эдуард-Куклис Ян</v>
      </c>
      <c r="S17" s="9"/>
      <c r="T17" s="9"/>
      <c r="U17" s="9"/>
      <c r="V17" s="9"/>
      <c r="W17" s="9"/>
      <c r="X17" s="4"/>
      <c r="Z17" s="3"/>
      <c r="AA17" s="88"/>
      <c r="AB17" s="2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5"/>
      <c r="AO17" s="9"/>
      <c r="AP17" s="21"/>
      <c r="AQ17" s="22" t="str">
        <f>'32M+игры'!Q46</f>
        <v>Солнцев Евгений-Шуктомов Николай</v>
      </c>
      <c r="AR17" s="9"/>
      <c r="AS17" s="9"/>
      <c r="AT17" s="9"/>
      <c r="AU17" s="88"/>
      <c r="AV17" s="24"/>
      <c r="AW17" s="9"/>
      <c r="AX17" s="9"/>
      <c r="AY17" s="9"/>
      <c r="AZ17" s="20"/>
      <c r="BA17" s="20"/>
      <c r="BB17" s="9"/>
      <c r="BC17" s="9"/>
      <c r="BD17" s="9"/>
      <c r="BE17" s="88"/>
      <c r="BF17" s="24"/>
      <c r="BG17" s="4"/>
      <c r="BH17">
        <v>16</v>
      </c>
      <c r="BI17" t="str">
        <f>'32M+игры'!R69</f>
        <v>Ибрагимли Севиндж-Яркова Мария</v>
      </c>
    </row>
    <row r="18" spans="1:61" ht="15.75" thickBot="1">
      <c r="A18" s="3"/>
      <c r="B18" s="25">
        <v>8</v>
      </c>
      <c r="C18" s="26" t="str">
        <f>VLOOKUP(B18,'32M+'!A1:C154,2,FALSE)</f>
        <v>Наумов Эдуард-Куклис Ян</v>
      </c>
      <c r="D18" s="9"/>
      <c r="E18" s="9"/>
      <c r="F18" s="9"/>
      <c r="G18" s="20"/>
      <c r="H18" s="20"/>
      <c r="I18" s="9"/>
      <c r="J18" s="9"/>
      <c r="K18" s="9"/>
      <c r="L18" s="9"/>
      <c r="M18" s="9"/>
      <c r="N18" s="9"/>
      <c r="O18" s="15"/>
      <c r="P18" s="15"/>
      <c r="Q18" s="89" t="s">
        <v>28</v>
      </c>
      <c r="R18" s="10" t="str">
        <f>'32M+игры'!S42</f>
        <v>20-22 10-21 -</v>
      </c>
      <c r="S18" s="9"/>
      <c r="T18" s="9"/>
      <c r="U18" s="9"/>
      <c r="V18" s="9"/>
      <c r="W18" s="9"/>
      <c r="X18" s="4"/>
      <c r="Z18" s="3"/>
      <c r="AA18" s="25" t="s">
        <v>89</v>
      </c>
      <c r="AB18" s="26">
        <f>'32M+игры'!R9</f>
        <v>0</v>
      </c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15"/>
      <c r="AO18" s="15"/>
      <c r="AP18" s="88" t="s">
        <v>46</v>
      </c>
      <c r="AQ18" s="23" t="str">
        <f>'32M+игры'!S46</f>
        <v>8-21 21-15 21-14</v>
      </c>
      <c r="AR18" s="9"/>
      <c r="AS18" s="9"/>
      <c r="AT18" s="9"/>
      <c r="AU18" s="25" t="s">
        <v>39</v>
      </c>
      <c r="AV18" s="26">
        <f>'32M+игры'!R33</f>
        <v>0</v>
      </c>
      <c r="AW18" s="9"/>
      <c r="AX18" s="9"/>
      <c r="AY18" s="9"/>
      <c r="AZ18" s="20"/>
      <c r="BA18" s="20"/>
      <c r="BB18" s="9"/>
      <c r="BC18" s="9"/>
      <c r="BD18" s="9"/>
      <c r="BE18" s="25" t="s">
        <v>53</v>
      </c>
      <c r="BF18" s="26">
        <f>'32M+игры'!R75</f>
        <v>0</v>
      </c>
      <c r="BG18" s="4"/>
      <c r="BH18">
        <v>17</v>
      </c>
      <c r="BI18" t="str">
        <f>'32M+игры'!Q56</f>
        <v>Солнцев Евгений-Шуктомов Николай</v>
      </c>
    </row>
    <row r="19" spans="1:61">
      <c r="A19" s="3"/>
      <c r="B19" s="21">
        <v>5</v>
      </c>
      <c r="C19" s="22" t="str">
        <f>VLOOKUP(B19,'32M+'!A1:C154,2,FALSE)</f>
        <v>Зиновьев Андрей-Медведева Алина</v>
      </c>
      <c r="D19" s="9"/>
      <c r="E19" s="9"/>
      <c r="F19" s="9"/>
      <c r="G19" s="20"/>
      <c r="H19" s="20"/>
      <c r="I19" s="9"/>
      <c r="J19" s="9"/>
      <c r="K19" s="9"/>
      <c r="L19" s="9"/>
      <c r="M19" s="9"/>
      <c r="N19" s="9"/>
      <c r="O19" s="15"/>
      <c r="P19" s="9"/>
      <c r="Q19" s="89"/>
      <c r="R19" s="11" t="str">
        <f>'32M+игры'!S43</f>
        <v>7-21 13-21 -</v>
      </c>
      <c r="S19" s="15"/>
      <c r="T19" s="15"/>
      <c r="U19" s="9"/>
      <c r="V19" s="9"/>
      <c r="W19" s="9"/>
      <c r="X19" s="4"/>
      <c r="Z19" s="3"/>
      <c r="AA19" s="21" t="s">
        <v>90</v>
      </c>
      <c r="AB19" s="22">
        <f>'32M+игры'!R10</f>
        <v>0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15"/>
      <c r="AO19" s="9"/>
      <c r="AP19" s="88"/>
      <c r="AQ19" s="24" t="str">
        <f>'32M+игры'!S47</f>
        <v>21-15 21-17 -</v>
      </c>
      <c r="AR19" s="9"/>
      <c r="AS19" s="9"/>
      <c r="AT19" s="9"/>
      <c r="AU19" s="20"/>
      <c r="AV19" s="20"/>
      <c r="AW19" s="9"/>
      <c r="AX19" s="9"/>
      <c r="AY19" s="9"/>
      <c r="AZ19" s="20"/>
      <c r="BA19" s="20"/>
      <c r="BB19" s="9"/>
      <c r="BC19" s="9"/>
      <c r="BD19" s="9"/>
      <c r="BE19" s="20"/>
      <c r="BF19" s="20"/>
      <c r="BG19" s="4"/>
      <c r="BH19">
        <v>18</v>
      </c>
      <c r="BI19" t="str">
        <f>'32M+игры'!R56</f>
        <v>Андреева Ирина-Белова Екатерина</v>
      </c>
    </row>
    <row r="20" spans="1:61" ht="15.75" thickBot="1">
      <c r="A20" s="3"/>
      <c r="B20" s="88" t="s">
        <v>4</v>
      </c>
      <c r="C20" s="23"/>
      <c r="D20" s="9"/>
      <c r="E20" s="9"/>
      <c r="F20" s="9"/>
      <c r="G20" s="20"/>
      <c r="H20" s="20"/>
      <c r="I20" s="9"/>
      <c r="J20" s="9"/>
      <c r="K20" s="9"/>
      <c r="L20" s="9"/>
      <c r="M20" s="9"/>
      <c r="N20" s="9"/>
      <c r="O20" s="15"/>
      <c r="P20" s="9"/>
      <c r="Q20" s="13"/>
      <c r="R20" s="8" t="str">
        <f>'32M+игры'!Q43</f>
        <v>Духовской Максим-Балас Екатерина</v>
      </c>
      <c r="S20" s="9"/>
      <c r="T20" s="15"/>
      <c r="U20" s="9"/>
      <c r="V20" s="9"/>
      <c r="W20" s="9"/>
      <c r="X20" s="4"/>
      <c r="Z20" s="3"/>
      <c r="AA20" s="88" t="s">
        <v>35</v>
      </c>
      <c r="AB20" s="23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5"/>
      <c r="AO20" s="9"/>
      <c r="AP20" s="25"/>
      <c r="AQ20" s="26" t="str">
        <f>'32M+игры'!Q47</f>
        <v>Андреева Ирина-Белова Екатерина</v>
      </c>
      <c r="AR20" s="9"/>
      <c r="AS20" s="9"/>
      <c r="AT20" s="9"/>
      <c r="AU20" s="20"/>
      <c r="AV20" s="20"/>
      <c r="AW20" s="9"/>
      <c r="AX20" s="9"/>
      <c r="AY20" s="9"/>
      <c r="AZ20" s="20"/>
      <c r="BA20" s="20"/>
      <c r="BB20" s="9"/>
      <c r="BC20" s="9"/>
      <c r="BD20" s="9"/>
      <c r="BE20" s="20"/>
      <c r="BF20" s="20"/>
      <c r="BG20" s="4"/>
      <c r="BH20">
        <v>19</v>
      </c>
      <c r="BI20" t="str">
        <f>'32M+игры'!Q57</f>
        <v>Горсков Феликс-Михеева Анна</v>
      </c>
    </row>
    <row r="21" spans="1:61" ht="15.75" thickBot="1">
      <c r="A21" s="3"/>
      <c r="B21" s="88"/>
      <c r="C21" s="24"/>
      <c r="D21" s="15"/>
      <c r="E21" s="15"/>
      <c r="F21" s="9"/>
      <c r="G21" s="21"/>
      <c r="H21" s="22" t="str">
        <f>'32M+игры'!Q6</f>
        <v>Зиновьев Андрей-Медведева Алина</v>
      </c>
      <c r="I21" s="9"/>
      <c r="J21" s="9"/>
      <c r="K21" s="9"/>
      <c r="L21" s="9"/>
      <c r="M21" s="9"/>
      <c r="N21" s="9"/>
      <c r="O21" s="15"/>
      <c r="P21" s="9"/>
      <c r="Q21" s="9"/>
      <c r="R21" s="9"/>
      <c r="S21" s="9"/>
      <c r="T21" s="15"/>
      <c r="U21" s="9"/>
      <c r="V21" s="9"/>
      <c r="W21" s="9"/>
      <c r="X21" s="4"/>
      <c r="Z21" s="3"/>
      <c r="AA21" s="88"/>
      <c r="AB21" s="24"/>
      <c r="AC21" s="15"/>
      <c r="AD21" s="15"/>
      <c r="AE21" s="9"/>
      <c r="AF21" s="12"/>
      <c r="AG21" s="7" t="str">
        <f>'32M+игры'!Q30</f>
        <v>Андреева Ирина-Белова Екатерина</v>
      </c>
      <c r="AH21" s="9"/>
      <c r="AI21" s="9"/>
      <c r="AJ21" s="9"/>
      <c r="AK21" s="9"/>
      <c r="AL21" s="9"/>
      <c r="AM21" s="9"/>
      <c r="AN21" s="15"/>
      <c r="AO21" s="9"/>
      <c r="AP21" s="20"/>
      <c r="AQ21" s="20"/>
      <c r="AR21" s="9"/>
      <c r="AS21" s="9"/>
      <c r="AT21" s="9"/>
      <c r="AU21" s="20"/>
      <c r="AV21" s="20"/>
      <c r="AW21" s="9"/>
      <c r="AX21" s="9"/>
      <c r="AY21" s="9"/>
      <c r="AZ21" s="20"/>
      <c r="BA21" s="20"/>
      <c r="BB21" s="9"/>
      <c r="BC21" s="9"/>
      <c r="BD21" s="9"/>
      <c r="BE21" s="20"/>
      <c r="BF21" s="20"/>
      <c r="BG21" s="4"/>
      <c r="BH21">
        <v>20</v>
      </c>
      <c r="BI21" t="str">
        <f>'32M+игры'!R57</f>
        <v>Канева Анна-Корякина Маргарита</v>
      </c>
    </row>
    <row r="22" spans="1:61" ht="15.75" thickBot="1">
      <c r="A22" s="3"/>
      <c r="B22" s="25">
        <v>28</v>
      </c>
      <c r="C22" s="26">
        <f>VLOOKUP(B22,'32M+'!A1:C154,2,FALSE)</f>
        <v>0</v>
      </c>
      <c r="D22" s="9"/>
      <c r="E22" s="15"/>
      <c r="F22" s="15"/>
      <c r="G22" s="88" t="s">
        <v>18</v>
      </c>
      <c r="H22" s="23" t="str">
        <f>'32M+игры'!S6</f>
        <v>21- - -</v>
      </c>
      <c r="I22" s="9"/>
      <c r="J22" s="9"/>
      <c r="K22" s="9"/>
      <c r="L22" s="9"/>
      <c r="M22" s="9"/>
      <c r="N22" s="9"/>
      <c r="O22" s="15"/>
      <c r="P22" s="9"/>
      <c r="Q22" s="9"/>
      <c r="R22" s="9"/>
      <c r="S22" s="9"/>
      <c r="T22" s="15"/>
      <c r="U22" s="9"/>
      <c r="V22" s="9"/>
      <c r="W22" s="9"/>
      <c r="X22" s="4"/>
      <c r="Z22" s="3"/>
      <c r="AA22" s="25" t="s">
        <v>9</v>
      </c>
      <c r="AB22" s="26" t="str">
        <f>'32M+игры'!R11</f>
        <v>Андреева Ирина-Белова Екатерина</v>
      </c>
      <c r="AC22" s="9"/>
      <c r="AD22" s="15"/>
      <c r="AE22" s="15"/>
      <c r="AF22" s="89" t="s">
        <v>42</v>
      </c>
      <c r="AG22" s="10" t="str">
        <f>'32M+игры'!S30</f>
        <v>-21 - -</v>
      </c>
      <c r="AH22" s="9"/>
      <c r="AI22" s="9"/>
      <c r="AJ22" s="9"/>
      <c r="AK22" s="9"/>
      <c r="AL22" s="9"/>
      <c r="AM22" s="9"/>
      <c r="AN22" s="15"/>
      <c r="AO22" s="9"/>
      <c r="AP22" s="20"/>
      <c r="AQ22" s="20"/>
      <c r="AR22" s="9"/>
      <c r="AS22" s="9"/>
      <c r="AT22" s="9"/>
      <c r="AU22" s="20"/>
      <c r="AV22" s="20"/>
      <c r="AW22" s="9"/>
      <c r="AX22" s="9"/>
      <c r="AY22" s="9"/>
      <c r="AZ22" s="21" t="s">
        <v>48</v>
      </c>
      <c r="BA22" s="22">
        <f>'32M+игры'!R70</f>
        <v>0</v>
      </c>
      <c r="BB22" s="9"/>
      <c r="BC22" s="9"/>
      <c r="BD22" s="9"/>
      <c r="BE22" s="20"/>
      <c r="BF22" s="20"/>
      <c r="BG22" s="4"/>
      <c r="BH22">
        <v>21</v>
      </c>
      <c r="BI22" t="str">
        <f>'32M+игры'!Q60</f>
        <v>Симаков Константин-Шулепова Ульяна</v>
      </c>
    </row>
    <row r="23" spans="1:61" ht="15.75" thickBot="1">
      <c r="A23" s="3"/>
      <c r="B23" s="21">
        <v>21</v>
      </c>
      <c r="C23" s="22" t="str">
        <f>VLOOKUP(B23,'32M+'!A1:C154,2,FALSE)</f>
        <v>Ткачева Елена-Васькин Олег</v>
      </c>
      <c r="D23" s="9"/>
      <c r="E23" s="15"/>
      <c r="F23" s="9"/>
      <c r="G23" s="88"/>
      <c r="H23" s="24" t="str">
        <f>'32M+игры'!S7</f>
        <v>21-12 12-21 21-16</v>
      </c>
      <c r="I23" s="15"/>
      <c r="J23" s="15"/>
      <c r="K23" s="9"/>
      <c r="L23" s="9"/>
      <c r="M23" s="9"/>
      <c r="N23" s="9"/>
      <c r="O23" s="15"/>
      <c r="P23" s="9"/>
      <c r="Q23" s="9"/>
      <c r="R23" s="9"/>
      <c r="S23" s="9"/>
      <c r="T23" s="15"/>
      <c r="U23" s="9"/>
      <c r="V23" s="9"/>
      <c r="W23" s="9"/>
      <c r="X23" s="4"/>
      <c r="Z23" s="3"/>
      <c r="AA23" s="21" t="s">
        <v>91</v>
      </c>
      <c r="AB23" s="22">
        <f>'32M+игры'!R12</f>
        <v>0</v>
      </c>
      <c r="AC23" s="9"/>
      <c r="AD23" s="15"/>
      <c r="AE23" s="9"/>
      <c r="AF23" s="89"/>
      <c r="AG23" s="11" t="str">
        <f>'32M+игры'!S31</f>
        <v>21- - -</v>
      </c>
      <c r="AH23" s="15"/>
      <c r="AI23" s="15"/>
      <c r="AJ23" s="9"/>
      <c r="AK23" s="9"/>
      <c r="AL23" s="9"/>
      <c r="AM23" s="9"/>
      <c r="AN23" s="15"/>
      <c r="AO23" s="9"/>
      <c r="AP23" s="20"/>
      <c r="AQ23" s="20"/>
      <c r="AR23" s="9"/>
      <c r="AS23" s="9"/>
      <c r="AT23" s="9"/>
      <c r="AU23" s="20"/>
      <c r="AV23" s="20"/>
      <c r="AW23" s="9"/>
      <c r="AX23" s="9"/>
      <c r="AY23" s="9"/>
      <c r="AZ23" s="84" t="s">
        <v>61</v>
      </c>
      <c r="BA23" s="23"/>
      <c r="BB23" s="9"/>
      <c r="BC23" s="9"/>
      <c r="BD23" s="9"/>
      <c r="BE23" s="20">
        <v>29</v>
      </c>
      <c r="BF23" s="20"/>
      <c r="BG23" s="4"/>
      <c r="BH23">
        <v>22</v>
      </c>
      <c r="BI23">
        <f>'32M+игры'!R60</f>
        <v>0</v>
      </c>
    </row>
    <row r="24" spans="1:61" ht="15.75" thickBot="1">
      <c r="A24" s="3"/>
      <c r="B24" s="88" t="s">
        <v>5</v>
      </c>
      <c r="C24" s="23"/>
      <c r="D24" s="15"/>
      <c r="E24" s="15"/>
      <c r="F24" s="9"/>
      <c r="G24" s="25"/>
      <c r="H24" s="26" t="str">
        <f>'32M+игры'!Q7</f>
        <v>Ткачева Елена-Васькин Олег</v>
      </c>
      <c r="I24" s="9"/>
      <c r="J24" s="15"/>
      <c r="K24" s="9"/>
      <c r="L24" s="9"/>
      <c r="M24" s="9"/>
      <c r="N24" s="9"/>
      <c r="O24" s="15"/>
      <c r="P24" s="9"/>
      <c r="Q24" s="9"/>
      <c r="R24" s="9"/>
      <c r="S24" s="9"/>
      <c r="T24" s="15"/>
      <c r="U24" s="9"/>
      <c r="V24" s="9"/>
      <c r="W24" s="9"/>
      <c r="X24" s="4"/>
      <c r="Z24" s="3"/>
      <c r="AA24" s="88" t="s">
        <v>37</v>
      </c>
      <c r="AB24" s="23"/>
      <c r="AC24" s="15"/>
      <c r="AD24" s="15"/>
      <c r="AE24" s="9"/>
      <c r="AF24" s="13"/>
      <c r="AG24" s="8">
        <f>'32M+игры'!Q31</f>
        <v>0</v>
      </c>
      <c r="AH24" s="9"/>
      <c r="AI24" s="15"/>
      <c r="AJ24" s="9"/>
      <c r="AK24" s="9"/>
      <c r="AL24" s="9"/>
      <c r="AM24" s="9"/>
      <c r="AN24" s="15"/>
      <c r="AO24" s="9"/>
      <c r="AP24" s="20">
        <v>19</v>
      </c>
      <c r="AQ24" s="20"/>
      <c r="AR24" s="9"/>
      <c r="AS24" s="9"/>
      <c r="AT24" s="9"/>
      <c r="AU24" s="20"/>
      <c r="AV24" s="20"/>
      <c r="AW24" s="9"/>
      <c r="AX24" s="9"/>
      <c r="AY24" s="9"/>
      <c r="AZ24" s="85"/>
      <c r="BA24" s="24"/>
      <c r="BB24" s="15"/>
      <c r="BC24" s="15"/>
      <c r="BD24" s="9"/>
      <c r="BE24" s="21"/>
      <c r="BF24" s="22">
        <f>'32M+игры'!Q78</f>
        <v>0</v>
      </c>
      <c r="BG24" s="4"/>
      <c r="BH24">
        <v>23</v>
      </c>
      <c r="BI24">
        <f>'32M+игры'!Q61</f>
        <v>0</v>
      </c>
    </row>
    <row r="25" spans="1:61" ht="15.75" thickBot="1">
      <c r="A25" s="3"/>
      <c r="B25" s="88"/>
      <c r="C25" s="24"/>
      <c r="D25" s="9"/>
      <c r="E25" s="9"/>
      <c r="F25" s="9"/>
      <c r="G25" s="20"/>
      <c r="H25" s="20"/>
      <c r="I25" s="9"/>
      <c r="J25" s="15"/>
      <c r="K25" s="9"/>
      <c r="L25" s="12"/>
      <c r="M25" s="7" t="str">
        <f>'32M+игры'!Q20</f>
        <v>Зиновьев Андрей-Медведева Алина</v>
      </c>
      <c r="N25" s="9"/>
      <c r="O25" s="15"/>
      <c r="P25" s="9"/>
      <c r="Q25" s="9"/>
      <c r="R25" s="9"/>
      <c r="S25" s="9"/>
      <c r="T25" s="15"/>
      <c r="U25" s="9"/>
      <c r="V25" s="9"/>
      <c r="W25" s="9"/>
      <c r="X25" s="4"/>
      <c r="Z25" s="3"/>
      <c r="AA25" s="88"/>
      <c r="AB25" s="24"/>
      <c r="AC25" s="9"/>
      <c r="AD25" s="9"/>
      <c r="AE25" s="9"/>
      <c r="AF25" s="9"/>
      <c r="AG25" s="9"/>
      <c r="AH25" s="9"/>
      <c r="AI25" s="15"/>
      <c r="AJ25" s="9"/>
      <c r="AK25" s="12"/>
      <c r="AL25" s="7" t="str">
        <f>'32M+игры'!Q40</f>
        <v>Андреева Ирина-Белова Екатерина</v>
      </c>
      <c r="AM25" s="9"/>
      <c r="AN25" s="15"/>
      <c r="AO25" s="9"/>
      <c r="AP25" s="21"/>
      <c r="AQ25" s="22" t="str">
        <f>'32M+игры'!R46</f>
        <v>Горсков Феликс-Михеева Анна</v>
      </c>
      <c r="AR25" s="9"/>
      <c r="AS25" s="9"/>
      <c r="AT25" s="9"/>
      <c r="AU25" s="20"/>
      <c r="AV25" s="20"/>
      <c r="AW25" s="9"/>
      <c r="AX25" s="9"/>
      <c r="AY25" s="9"/>
      <c r="AZ25" s="25" t="s">
        <v>49</v>
      </c>
      <c r="BA25" s="26">
        <f>'32M+игры'!R71</f>
        <v>0</v>
      </c>
      <c r="BB25" s="9"/>
      <c r="BC25" s="15"/>
      <c r="BD25" s="15"/>
      <c r="BE25" s="88" t="s">
        <v>63</v>
      </c>
      <c r="BF25" s="23" t="str">
        <f>'32M+игры'!S78</f>
        <v>- - -</v>
      </c>
      <c r="BG25" s="4"/>
      <c r="BH25">
        <v>24</v>
      </c>
      <c r="BI25">
        <f>'32M+игры'!R61</f>
        <v>0</v>
      </c>
    </row>
    <row r="26" spans="1:61" ht="15.75" thickBot="1">
      <c r="A26" s="3"/>
      <c r="B26" s="25">
        <v>12</v>
      </c>
      <c r="C26" s="26" t="str">
        <f>VLOOKUP(B26,'32M+'!A1:C154,2,FALSE)</f>
        <v>Горсков Феликс-Михеева Анна</v>
      </c>
      <c r="D26" s="9"/>
      <c r="E26" s="9"/>
      <c r="F26" s="9"/>
      <c r="G26" s="20"/>
      <c r="H26" s="20"/>
      <c r="I26" s="9"/>
      <c r="J26" s="15"/>
      <c r="K26" s="15"/>
      <c r="L26" s="89" t="s">
        <v>25</v>
      </c>
      <c r="M26" s="10" t="str">
        <f>'32M+игры'!S20</f>
        <v>21-16 22-24 21-17</v>
      </c>
      <c r="N26" s="15"/>
      <c r="O26" s="15"/>
      <c r="P26" s="9"/>
      <c r="Q26" s="9"/>
      <c r="R26" s="9"/>
      <c r="S26" s="9"/>
      <c r="T26" s="15"/>
      <c r="U26" s="9"/>
      <c r="V26" s="9"/>
      <c r="W26" s="9"/>
      <c r="X26" s="4"/>
      <c r="Z26" s="3"/>
      <c r="AA26" s="25" t="s">
        <v>92</v>
      </c>
      <c r="AB26" s="26">
        <f>'32M+игры'!R13</f>
        <v>0</v>
      </c>
      <c r="AC26" s="9"/>
      <c r="AD26" s="9"/>
      <c r="AE26" s="9"/>
      <c r="AF26" s="9"/>
      <c r="AG26" s="9"/>
      <c r="AH26" s="9"/>
      <c r="AI26" s="15"/>
      <c r="AJ26" s="15"/>
      <c r="AK26" s="89" t="s">
        <v>45</v>
      </c>
      <c r="AL26" s="10" t="str">
        <f>'32M+игры'!S40</f>
        <v>21- - -</v>
      </c>
      <c r="AM26" s="15"/>
      <c r="AN26" s="15"/>
      <c r="AO26" s="9"/>
      <c r="AP26" s="88" t="s">
        <v>47</v>
      </c>
      <c r="AQ26" s="23"/>
      <c r="AR26" s="9"/>
      <c r="AS26" s="9"/>
      <c r="AT26" s="9"/>
      <c r="AU26" s="20"/>
      <c r="AV26" s="20"/>
      <c r="AW26" s="9"/>
      <c r="AX26" s="9"/>
      <c r="AY26" s="9"/>
      <c r="AZ26" s="21" t="s">
        <v>50</v>
      </c>
      <c r="BA26" s="22">
        <f>'32M+игры'!R72</f>
        <v>0</v>
      </c>
      <c r="BB26" s="9"/>
      <c r="BC26" s="15"/>
      <c r="BD26" s="9"/>
      <c r="BE26" s="88"/>
      <c r="BF26" s="24" t="str">
        <f>'32M+игры'!S79</f>
        <v>- - -</v>
      </c>
      <c r="BG26" s="4"/>
      <c r="BH26">
        <v>25</v>
      </c>
      <c r="BI26">
        <f>'32M+игры'!Q76</f>
        <v>0</v>
      </c>
    </row>
    <row r="27" spans="1:61" ht="15.75" thickBot="1">
      <c r="A27" s="3"/>
      <c r="B27" s="21">
        <v>13</v>
      </c>
      <c r="C27" s="22" t="str">
        <f>VLOOKUP(B27,'32M+'!A1:C154,2,FALSE)</f>
        <v>Некрасов Роман-Шайдюк Константин</v>
      </c>
      <c r="D27" s="9"/>
      <c r="E27" s="9"/>
      <c r="F27" s="9"/>
      <c r="G27" s="20"/>
      <c r="H27" s="20"/>
      <c r="I27" s="9"/>
      <c r="J27" s="15"/>
      <c r="K27" s="9"/>
      <c r="L27" s="89"/>
      <c r="M27" s="11" t="str">
        <f>'32M+игры'!S21</f>
        <v>17-21 18-21 -</v>
      </c>
      <c r="N27" s="9"/>
      <c r="O27" s="9"/>
      <c r="P27" s="9"/>
      <c r="Q27" s="9"/>
      <c r="R27" s="9"/>
      <c r="S27" s="9"/>
      <c r="T27" s="15"/>
      <c r="U27" s="9"/>
      <c r="V27" s="9"/>
      <c r="W27" s="9"/>
      <c r="X27" s="4"/>
      <c r="Z27" s="3"/>
      <c r="AA27" s="21" t="s">
        <v>93</v>
      </c>
      <c r="AB27" s="22">
        <f>'32M+игры'!R14</f>
        <v>0</v>
      </c>
      <c r="AC27" s="9"/>
      <c r="AD27" s="9"/>
      <c r="AE27" s="9"/>
      <c r="AF27" s="9"/>
      <c r="AG27" s="9"/>
      <c r="AH27" s="9"/>
      <c r="AI27" s="15"/>
      <c r="AJ27" s="9"/>
      <c r="AK27" s="89"/>
      <c r="AL27" s="11" t="str">
        <f>'32M+игры'!S41</f>
        <v>-21 - -</v>
      </c>
      <c r="AM27" s="9"/>
      <c r="AN27" s="9"/>
      <c r="AO27" s="9"/>
      <c r="AP27" s="88"/>
      <c r="AQ27" s="24"/>
      <c r="AR27" s="9"/>
      <c r="AS27" s="9"/>
      <c r="AT27" s="9"/>
      <c r="AU27" s="20"/>
      <c r="AV27" s="20"/>
      <c r="AW27" s="9"/>
      <c r="AX27" s="9"/>
      <c r="AY27" s="9"/>
      <c r="AZ27" s="88" t="s">
        <v>62</v>
      </c>
      <c r="BA27" s="23"/>
      <c r="BB27" s="15"/>
      <c r="BC27" s="15"/>
      <c r="BD27" s="9"/>
      <c r="BE27" s="25"/>
      <c r="BF27" s="26">
        <f>'32M+игры'!Q79</f>
        <v>0</v>
      </c>
      <c r="BG27" s="4"/>
      <c r="BH27">
        <v>26</v>
      </c>
      <c r="BI27">
        <f>'32M+игры'!R76</f>
        <v>0</v>
      </c>
    </row>
    <row r="28" spans="1:61" ht="15.75" thickBot="1">
      <c r="A28" s="3"/>
      <c r="B28" s="88" t="s">
        <v>6</v>
      </c>
      <c r="C28" s="23"/>
      <c r="D28" s="9"/>
      <c r="E28" s="9"/>
      <c r="F28" s="9"/>
      <c r="G28" s="20"/>
      <c r="H28" s="20"/>
      <c r="I28" s="9"/>
      <c r="J28" s="15"/>
      <c r="K28" s="9"/>
      <c r="L28" s="13"/>
      <c r="M28" s="8" t="str">
        <f>'32M+игры'!Q21</f>
        <v>Духовской Максим-Балас Екатерина</v>
      </c>
      <c r="N28" s="9"/>
      <c r="O28" s="9"/>
      <c r="P28" s="9"/>
      <c r="Q28" s="9"/>
      <c r="R28" s="9"/>
      <c r="S28" s="9"/>
      <c r="T28" s="15"/>
      <c r="U28" s="9"/>
      <c r="V28" s="9"/>
      <c r="W28" s="9"/>
      <c r="X28" s="4"/>
      <c r="Z28" s="3"/>
      <c r="AA28" s="88" t="s">
        <v>38</v>
      </c>
      <c r="AB28" s="23"/>
      <c r="AC28" s="9"/>
      <c r="AD28" s="9"/>
      <c r="AE28" s="9"/>
      <c r="AF28" s="9"/>
      <c r="AG28" s="9"/>
      <c r="AH28" s="9"/>
      <c r="AI28" s="15"/>
      <c r="AJ28" s="9"/>
      <c r="AK28" s="13"/>
      <c r="AL28" s="8" t="str">
        <f>'32M+игры'!Q41</f>
        <v>Канева Анна-Корякина Маргарита</v>
      </c>
      <c r="AM28" s="9"/>
      <c r="AN28" s="9"/>
      <c r="AO28" s="9"/>
      <c r="AP28" s="25"/>
      <c r="AQ28" s="26" t="str">
        <f>'32M+игры'!R47</f>
        <v>Канева Анна-Корякина Маргарита</v>
      </c>
      <c r="AR28" s="9"/>
      <c r="AS28" s="9"/>
      <c r="AT28" s="9"/>
      <c r="AU28" s="20"/>
      <c r="AV28" s="20"/>
      <c r="AW28" s="9"/>
      <c r="AX28" s="9"/>
      <c r="AY28" s="9"/>
      <c r="AZ28" s="88"/>
      <c r="BA28" s="24"/>
      <c r="BB28" s="9"/>
      <c r="BC28" s="9"/>
      <c r="BD28" s="9"/>
      <c r="BE28" s="20"/>
      <c r="BF28" s="20"/>
      <c r="BG28" s="4"/>
      <c r="BH28">
        <v>27</v>
      </c>
      <c r="BI28">
        <f>'32M+игры'!Q77</f>
        <v>0</v>
      </c>
    </row>
    <row r="29" spans="1:61" ht="15.75" thickBot="1">
      <c r="A29" s="3"/>
      <c r="B29" s="88"/>
      <c r="C29" s="24"/>
      <c r="D29" s="15"/>
      <c r="E29" s="15"/>
      <c r="F29" s="9"/>
      <c r="G29" s="21"/>
      <c r="H29" s="22" t="str">
        <f>'32M+игры'!Q8</f>
        <v>Некрасов Роман-Шайдюк Константин</v>
      </c>
      <c r="I29" s="9"/>
      <c r="J29" s="15"/>
      <c r="K29" s="9"/>
      <c r="L29" s="9"/>
      <c r="M29" s="9"/>
      <c r="N29" s="9"/>
      <c r="O29" s="9"/>
      <c r="P29" s="9"/>
      <c r="Q29" s="9"/>
      <c r="R29" s="9"/>
      <c r="S29" s="9"/>
      <c r="T29" s="15"/>
      <c r="U29" s="9"/>
      <c r="V29" s="9"/>
      <c r="W29" s="9"/>
      <c r="X29" s="4"/>
      <c r="Z29" s="3"/>
      <c r="AA29" s="88"/>
      <c r="AB29" s="24"/>
      <c r="AC29" s="15"/>
      <c r="AD29" s="15"/>
      <c r="AE29" s="9"/>
      <c r="AF29" s="12"/>
      <c r="AG29" s="7">
        <f>'32M+игры'!Q32</f>
        <v>0</v>
      </c>
      <c r="AH29" s="9"/>
      <c r="AI29" s="15"/>
      <c r="AJ29" s="9"/>
      <c r="AK29" s="9"/>
      <c r="AL29" s="9"/>
      <c r="AM29" s="9"/>
      <c r="AN29" s="9"/>
      <c r="AO29" s="9"/>
      <c r="AP29" s="20"/>
      <c r="AQ29" s="20"/>
      <c r="AR29" s="9"/>
      <c r="AS29" s="9"/>
      <c r="AT29" s="9"/>
      <c r="AU29" s="20"/>
      <c r="AV29" s="20"/>
      <c r="AW29" s="9"/>
      <c r="AX29" s="9"/>
      <c r="AY29" s="9"/>
      <c r="AZ29" s="25" t="s">
        <v>51</v>
      </c>
      <c r="BA29" s="26">
        <f>'32M+игры'!R73</f>
        <v>0</v>
      </c>
      <c r="BB29" s="9"/>
      <c r="BC29" s="9"/>
      <c r="BD29" s="9"/>
      <c r="BE29" s="20"/>
      <c r="BF29" s="20"/>
      <c r="BG29" s="4"/>
      <c r="BH29">
        <v>28</v>
      </c>
      <c r="BI29">
        <f>'32M+игры'!R77</f>
        <v>0</v>
      </c>
    </row>
    <row r="30" spans="1:61" ht="15.75" thickBot="1">
      <c r="A30" s="3"/>
      <c r="B30" s="25">
        <v>20</v>
      </c>
      <c r="C30" s="26" t="str">
        <f>VLOOKUP(B30,'32M+'!A1:C154,2,FALSE)</f>
        <v>Симаков Константин-Шулепова Ульяна</v>
      </c>
      <c r="D30" s="9"/>
      <c r="E30" s="15"/>
      <c r="F30" s="15"/>
      <c r="G30" s="88" t="s">
        <v>19</v>
      </c>
      <c r="H30" s="23" t="str">
        <f>'32M+игры'!S8</f>
        <v>21-10 21-16 -</v>
      </c>
      <c r="I30" s="15"/>
      <c r="J30" s="15"/>
      <c r="K30" s="9"/>
      <c r="L30" s="9"/>
      <c r="M30" s="9"/>
      <c r="N30" s="9"/>
      <c r="O30" s="9"/>
      <c r="P30" s="9"/>
      <c r="Q30" s="9"/>
      <c r="R30" s="9"/>
      <c r="S30" s="9"/>
      <c r="T30" s="15"/>
      <c r="U30" s="9"/>
      <c r="V30" s="9"/>
      <c r="W30" s="9"/>
      <c r="X30" s="4"/>
      <c r="Z30" s="3"/>
      <c r="AA30" s="25" t="s">
        <v>94</v>
      </c>
      <c r="AB30" s="26">
        <f>'32M+игры'!R15</f>
        <v>0</v>
      </c>
      <c r="AC30" s="9"/>
      <c r="AD30" s="15"/>
      <c r="AE30" s="15"/>
      <c r="AF30" s="89" t="s">
        <v>43</v>
      </c>
      <c r="AG30" s="10" t="str">
        <f>'32M+игры'!S32</f>
        <v>21- - -</v>
      </c>
      <c r="AH30" s="15"/>
      <c r="AI30" s="15"/>
      <c r="AJ30" s="9"/>
      <c r="AK30" s="9"/>
      <c r="AL30" s="9"/>
      <c r="AM30" s="9"/>
      <c r="AN30" s="9"/>
      <c r="AO30" s="9"/>
      <c r="AP30" s="20"/>
      <c r="AQ30" s="20"/>
      <c r="AR30" s="9"/>
      <c r="AS30" s="9"/>
      <c r="AT30" s="9"/>
      <c r="AU30" s="20"/>
      <c r="AV30" s="20"/>
      <c r="AW30" s="9"/>
      <c r="AX30" s="9"/>
      <c r="AY30" s="9"/>
      <c r="AZ30" s="20"/>
      <c r="BA30" s="20"/>
      <c r="BB30" s="9"/>
      <c r="BC30" s="9"/>
      <c r="BD30" s="9"/>
      <c r="BE30" s="20">
        <v>31</v>
      </c>
      <c r="BF30" s="20"/>
      <c r="BG30" s="4"/>
      <c r="BH30">
        <v>29</v>
      </c>
      <c r="BI30">
        <f>'32M+игры'!Q80</f>
        <v>0</v>
      </c>
    </row>
    <row r="31" spans="1:61" ht="15.75" thickBot="1">
      <c r="A31" s="3"/>
      <c r="B31" s="21">
        <v>29</v>
      </c>
      <c r="C31" s="22">
        <f>VLOOKUP(B31,'32M+'!A1:C154,2,FALSE)</f>
        <v>0</v>
      </c>
      <c r="D31" s="9"/>
      <c r="E31" s="15"/>
      <c r="F31" s="9"/>
      <c r="G31" s="88"/>
      <c r="H31" s="24" t="str">
        <f>'32M+игры'!S9</f>
        <v>-21 - -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5"/>
      <c r="U31" s="9"/>
      <c r="V31" s="9"/>
      <c r="W31" s="9"/>
      <c r="X31" s="4"/>
      <c r="Z31" s="3"/>
      <c r="AA31" s="21" t="s">
        <v>95</v>
      </c>
      <c r="AB31" s="22" t="str">
        <f>'32M+игры'!R16</f>
        <v>Канева Анна-Корякина Маргарита</v>
      </c>
      <c r="AC31" s="9"/>
      <c r="AD31" s="15"/>
      <c r="AE31" s="9"/>
      <c r="AF31" s="89"/>
      <c r="AG31" s="11" t="str">
        <f>'32M+игры'!S33</f>
        <v>21- - -</v>
      </c>
      <c r="AH31" s="9"/>
      <c r="AI31" s="9"/>
      <c r="AJ31" s="9"/>
      <c r="AK31" s="9"/>
      <c r="AL31" s="9"/>
      <c r="AM31" s="9"/>
      <c r="AN31" s="9"/>
      <c r="AO31" s="9"/>
      <c r="AP31" s="20"/>
      <c r="AQ31" s="20"/>
      <c r="AR31" s="9"/>
      <c r="AS31" s="9"/>
      <c r="AT31" s="9"/>
      <c r="AU31" s="20"/>
      <c r="AV31" s="20"/>
      <c r="AW31" s="9"/>
      <c r="AX31" s="9"/>
      <c r="AY31" s="9"/>
      <c r="AZ31" s="20"/>
      <c r="BA31" s="20"/>
      <c r="BB31" s="9"/>
      <c r="BC31" s="9"/>
      <c r="BD31" s="9"/>
      <c r="BE31" s="21" t="s">
        <v>61</v>
      </c>
      <c r="BF31" s="22">
        <f>'32M+игры'!R78</f>
        <v>0</v>
      </c>
      <c r="BG31" s="4"/>
      <c r="BH31">
        <v>30</v>
      </c>
      <c r="BI31">
        <f>'32M+игры'!R80</f>
        <v>0</v>
      </c>
    </row>
    <row r="32" spans="1:61" ht="15.75" thickBot="1">
      <c r="A32" s="3"/>
      <c r="B32" s="88" t="s">
        <v>7</v>
      </c>
      <c r="C32" s="23"/>
      <c r="D32" s="15"/>
      <c r="E32" s="15"/>
      <c r="F32" s="9"/>
      <c r="G32" s="25"/>
      <c r="H32" s="26" t="str">
        <f>'32M+игры'!Q9</f>
        <v>Духовской Максим-Балас Екатерина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5"/>
      <c r="U32" s="9"/>
      <c r="V32" s="9">
        <v>1</v>
      </c>
      <c r="W32" s="9"/>
      <c r="X32" s="4"/>
      <c r="Z32" s="3"/>
      <c r="AA32" s="88" t="s">
        <v>39</v>
      </c>
      <c r="AB32" s="23"/>
      <c r="AC32" s="15"/>
      <c r="AD32" s="15"/>
      <c r="AE32" s="9"/>
      <c r="AF32" s="13"/>
      <c r="AG32" s="8" t="str">
        <f>'32M+игры'!Q33</f>
        <v>Канева Анна-Корякина Маргарита</v>
      </c>
      <c r="AH32" s="9"/>
      <c r="AI32" s="9"/>
      <c r="AJ32" s="9"/>
      <c r="AK32" s="12" t="s">
        <v>40</v>
      </c>
      <c r="AL32" s="7">
        <f>'32M+игры'!R38</f>
        <v>0</v>
      </c>
      <c r="AM32" s="9"/>
      <c r="AN32" s="9"/>
      <c r="AO32" s="9"/>
      <c r="AP32" s="20"/>
      <c r="AQ32" s="20"/>
      <c r="AR32" s="9"/>
      <c r="AS32" s="9"/>
      <c r="AT32" s="9"/>
      <c r="AU32" s="20"/>
      <c r="AV32" s="20"/>
      <c r="AW32" s="9"/>
      <c r="AX32" s="9"/>
      <c r="AY32" s="9"/>
      <c r="AZ32" s="20"/>
      <c r="BA32" s="20"/>
      <c r="BB32" s="9"/>
      <c r="BC32" s="9"/>
      <c r="BD32" s="9"/>
      <c r="BE32" s="84" t="s">
        <v>64</v>
      </c>
      <c r="BF32" s="23"/>
      <c r="BG32" s="4"/>
      <c r="BH32">
        <v>31</v>
      </c>
      <c r="BI32">
        <f>'32M+игры'!Q81</f>
        <v>0</v>
      </c>
    </row>
    <row r="33" spans="1:61" ht="15.75" thickBot="1">
      <c r="A33" s="3"/>
      <c r="B33" s="88"/>
      <c r="C33" s="24"/>
      <c r="D33" s="9"/>
      <c r="E33" s="9"/>
      <c r="F33" s="9"/>
      <c r="G33" s="20"/>
      <c r="H33" s="20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5"/>
      <c r="U33" s="9"/>
      <c r="V33" s="12"/>
      <c r="W33" s="7" t="str">
        <f>'32M+игры'!Q62</f>
        <v>Духовской Максим-Балас Екатерина</v>
      </c>
      <c r="X33" s="4"/>
      <c r="Y33" s="9"/>
      <c r="Z33" s="3"/>
      <c r="AA33" s="88"/>
      <c r="AB33" s="24"/>
      <c r="AC33" s="9"/>
      <c r="AD33" s="9"/>
      <c r="AE33" s="9"/>
      <c r="AF33" s="9"/>
      <c r="AG33" s="9"/>
      <c r="AH33" s="9"/>
      <c r="AI33" s="9"/>
      <c r="AJ33" s="9"/>
      <c r="AK33" s="86" t="s">
        <v>57</v>
      </c>
      <c r="AL33" s="10"/>
      <c r="AM33" s="9"/>
      <c r="AN33" s="9"/>
      <c r="AO33" s="9"/>
      <c r="AP33" s="20">
        <v>21</v>
      </c>
      <c r="AQ33" s="20"/>
      <c r="AR33" s="9"/>
      <c r="AS33" s="9"/>
      <c r="AT33" s="9"/>
      <c r="AU33" s="20"/>
      <c r="AV33" s="20"/>
      <c r="AW33" s="9"/>
      <c r="AX33" s="9"/>
      <c r="AY33" s="9"/>
      <c r="AZ33" s="20"/>
      <c r="BA33" s="20"/>
      <c r="BB33" s="9"/>
      <c r="BC33" s="9"/>
      <c r="BD33" s="9"/>
      <c r="BE33" s="85"/>
      <c r="BF33" s="24"/>
      <c r="BG33" s="4"/>
      <c r="BH33">
        <v>32</v>
      </c>
      <c r="BI33">
        <f>'32M+игры'!R81</f>
        <v>0</v>
      </c>
    </row>
    <row r="34" spans="1:61" ht="15.75" thickBot="1">
      <c r="A34" s="3"/>
      <c r="B34" s="25">
        <v>4</v>
      </c>
      <c r="C34" s="26" t="str">
        <f>VLOOKUP(B34,'32M+'!A1:C154,2,FALSE)</f>
        <v>Духовской Максим-Балас Екатерина</v>
      </c>
      <c r="D34" s="9"/>
      <c r="E34" s="9"/>
      <c r="F34" s="9"/>
      <c r="G34" s="20"/>
      <c r="H34" s="20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5"/>
      <c r="U34" s="15"/>
      <c r="V34" s="89" t="s">
        <v>30</v>
      </c>
      <c r="W34" s="10" t="str">
        <f>'32M+игры'!S62</f>
        <v>19-21 11-21 -</v>
      </c>
      <c r="X34" s="4"/>
      <c r="Y34" s="9"/>
      <c r="Z34" s="3"/>
      <c r="AA34" s="25" t="s">
        <v>96</v>
      </c>
      <c r="AB34" s="26">
        <f>'32M+игры'!R17</f>
        <v>0</v>
      </c>
      <c r="AC34" s="9"/>
      <c r="AD34" s="9"/>
      <c r="AE34" s="9"/>
      <c r="AF34" s="9"/>
      <c r="AG34" s="9"/>
      <c r="AH34" s="9"/>
      <c r="AI34" s="9"/>
      <c r="AJ34" s="9"/>
      <c r="AK34" s="87"/>
      <c r="AL34" s="11"/>
      <c r="AM34" s="15"/>
      <c r="AN34" s="15"/>
      <c r="AO34" s="9"/>
      <c r="AP34" s="21"/>
      <c r="AQ34" s="22" t="str">
        <f>'32M+игры'!Q52</f>
        <v>Симаков Константин-Шулепова Ульяна</v>
      </c>
      <c r="AR34" s="9"/>
      <c r="AS34" s="9"/>
      <c r="AT34" s="9"/>
      <c r="AU34" s="20"/>
      <c r="AV34" s="20"/>
      <c r="AW34" s="9"/>
      <c r="AX34" s="9"/>
      <c r="AY34" s="9"/>
      <c r="AZ34" s="20"/>
      <c r="BA34" s="20"/>
      <c r="BB34" s="9"/>
      <c r="BC34" s="9"/>
      <c r="BD34" s="9"/>
      <c r="BE34" s="25" t="s">
        <v>62</v>
      </c>
      <c r="BF34" s="26">
        <f>'32M+игры'!R79</f>
        <v>0</v>
      </c>
      <c r="BG34" s="4"/>
    </row>
    <row r="35" spans="1:61" ht="15.75" thickBot="1">
      <c r="A35" s="3"/>
      <c r="B35" s="21">
        <v>3</v>
      </c>
      <c r="C35" s="22" t="str">
        <f>VLOOKUP(B35,'32M+'!A1:C154,2,FALSE)</f>
        <v>Духовской Дмитрий-Ткачев Павел</v>
      </c>
      <c r="D35" s="9"/>
      <c r="E35" s="9"/>
      <c r="F35" s="9"/>
      <c r="G35" s="20"/>
      <c r="H35" s="20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5"/>
      <c r="U35" s="9"/>
      <c r="V35" s="89"/>
      <c r="W35" s="11" t="str">
        <f>'32M+игры'!S63</f>
        <v>19-21 16-21 -</v>
      </c>
      <c r="X35" s="4"/>
      <c r="Y35" s="9"/>
      <c r="Z35" s="3"/>
      <c r="AA35" s="20"/>
      <c r="AB35" s="20"/>
      <c r="AC35" s="9"/>
      <c r="AD35" s="9"/>
      <c r="AE35" s="9"/>
      <c r="AF35" s="9"/>
      <c r="AG35" s="9"/>
      <c r="AH35" s="9"/>
      <c r="AI35" s="9"/>
      <c r="AJ35" s="9"/>
      <c r="AK35" s="13" t="s">
        <v>41</v>
      </c>
      <c r="AL35" s="8" t="str">
        <f>'32M+игры'!R39</f>
        <v>Симаков Константин-Шулепова Ульяна</v>
      </c>
      <c r="AM35" s="9"/>
      <c r="AN35" s="15"/>
      <c r="AO35" s="15"/>
      <c r="AP35" s="84" t="s">
        <v>59</v>
      </c>
      <c r="AQ35" s="23" t="str">
        <f>'32M+игры'!S52</f>
        <v>-21 - -</v>
      </c>
      <c r="AR35" s="9"/>
      <c r="AS35" s="9"/>
      <c r="AT35" s="9"/>
      <c r="AU35" s="20"/>
      <c r="AV35" s="20"/>
      <c r="AW35" s="9"/>
      <c r="AX35" s="9"/>
      <c r="AY35" s="9"/>
      <c r="BG35" s="4"/>
    </row>
    <row r="36" spans="1:61" ht="15.75" thickBot="1">
      <c r="A36" s="3"/>
      <c r="B36" s="88" t="s">
        <v>8</v>
      </c>
      <c r="C36" s="23"/>
      <c r="D36" s="9"/>
      <c r="E36" s="9"/>
      <c r="F36" s="9"/>
      <c r="G36" s="20"/>
      <c r="H36" s="2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5"/>
      <c r="U36" s="9"/>
      <c r="V36" s="13"/>
      <c r="W36" s="8" t="str">
        <f>'32M+игры'!Q63</f>
        <v>Дмитриев Илья-Черных Алеся</v>
      </c>
      <c r="X36" s="4"/>
      <c r="Y36" s="9"/>
      <c r="Z36" s="3"/>
      <c r="AA36" s="20"/>
      <c r="AB36" s="20"/>
      <c r="AC36" s="9"/>
      <c r="AD36" s="9"/>
      <c r="AE36" s="9"/>
      <c r="AF36" s="9"/>
      <c r="AG36" s="9"/>
      <c r="AH36" s="9"/>
      <c r="AI36" s="9"/>
      <c r="AJ36" s="9"/>
      <c r="AK36" s="12" t="s">
        <v>42</v>
      </c>
      <c r="AL36" s="7">
        <f>'32M+игры'!R40</f>
        <v>0</v>
      </c>
      <c r="AM36" s="9"/>
      <c r="AN36" s="15"/>
      <c r="AO36" s="9"/>
      <c r="AP36" s="85"/>
      <c r="AQ36" s="24" t="str">
        <f>'32M+игры'!S53</f>
        <v>-21 - -</v>
      </c>
      <c r="AR36" s="9"/>
      <c r="AS36" s="9"/>
      <c r="AT36" s="9"/>
      <c r="AU36" s="20"/>
      <c r="AV36" s="20"/>
      <c r="AW36" s="9"/>
      <c r="AX36" s="9"/>
      <c r="AY36" s="9"/>
      <c r="BG36" s="4"/>
    </row>
    <row r="37" spans="1:61" ht="15.75" thickBot="1">
      <c r="A37" s="3"/>
      <c r="B37" s="88"/>
      <c r="C37" s="24"/>
      <c r="D37" s="15"/>
      <c r="E37" s="15"/>
      <c r="F37" s="9"/>
      <c r="G37" s="21"/>
      <c r="H37" s="22" t="str">
        <f>'32M+игры'!Q10</f>
        <v>Духовской Дмитрий-Ткачев Павел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5"/>
      <c r="U37" s="9"/>
      <c r="V37" s="9"/>
      <c r="W37" s="9"/>
      <c r="X37" s="4"/>
      <c r="Z37" s="3"/>
      <c r="AA37" s="20"/>
      <c r="AB37" s="20"/>
      <c r="AC37" s="9"/>
      <c r="AD37" s="9"/>
      <c r="AE37" s="9"/>
      <c r="AF37" s="9"/>
      <c r="AG37" s="9"/>
      <c r="AH37" s="9"/>
      <c r="AI37" s="9"/>
      <c r="AJ37" s="9"/>
      <c r="AK37" s="86" t="s">
        <v>58</v>
      </c>
      <c r="AL37" s="10"/>
      <c r="AM37" s="15"/>
      <c r="AN37" s="15"/>
      <c r="AO37" s="9"/>
      <c r="AP37" s="25"/>
      <c r="AQ37" s="26">
        <f>'32M+игры'!Q53</f>
        <v>0</v>
      </c>
      <c r="AR37" s="9"/>
      <c r="AS37" s="9"/>
      <c r="AT37" s="9"/>
      <c r="AU37" s="20"/>
      <c r="AV37" s="20"/>
      <c r="AW37" s="9"/>
      <c r="AX37" s="9"/>
      <c r="AY37" s="9"/>
      <c r="BG37" s="4"/>
    </row>
    <row r="38" spans="1:61" ht="15.75" thickBot="1">
      <c r="A38" s="3"/>
      <c r="B38" s="25">
        <v>30</v>
      </c>
      <c r="C38" s="26">
        <f>VLOOKUP(B38,'32M+'!A1:C154,2,FALSE)</f>
        <v>0</v>
      </c>
      <c r="D38" s="9"/>
      <c r="E38" s="15"/>
      <c r="F38" s="15"/>
      <c r="G38" s="88" t="s">
        <v>20</v>
      </c>
      <c r="H38" s="23" t="str">
        <f>'32M+игры'!S10</f>
        <v>21- - -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5"/>
      <c r="U38" s="9"/>
      <c r="V38" s="9"/>
      <c r="W38" s="9"/>
      <c r="X38" s="4"/>
      <c r="Z38" s="3"/>
      <c r="AA38" s="20"/>
      <c r="AB38" s="20"/>
      <c r="AC38" s="9"/>
      <c r="AD38" s="9"/>
      <c r="AE38" s="9"/>
      <c r="AF38" s="9"/>
      <c r="AG38" s="9"/>
      <c r="AH38" s="9"/>
      <c r="AI38" s="9"/>
      <c r="AJ38" s="9"/>
      <c r="AK38" s="87"/>
      <c r="AL38" s="11"/>
      <c r="AM38" s="9"/>
      <c r="AN38" s="9"/>
      <c r="AO38" s="9"/>
      <c r="AP38" s="20"/>
      <c r="AQ38" s="20"/>
      <c r="AR38" s="9"/>
      <c r="AS38" s="9"/>
      <c r="AT38" s="9"/>
      <c r="AU38" s="20"/>
      <c r="AV38" s="20"/>
      <c r="AW38" s="9"/>
      <c r="AX38" s="9"/>
      <c r="AY38" s="9"/>
      <c r="BG38" s="4"/>
    </row>
    <row r="39" spans="1:61" ht="15.75" thickBot="1">
      <c r="A39" s="3"/>
      <c r="B39" s="21">
        <v>19</v>
      </c>
      <c r="C39" s="22" t="str">
        <f>VLOOKUP(B39,'32M+'!A1:C154,2,FALSE)</f>
        <v>Андреева Ирина-Белова Екатерина</v>
      </c>
      <c r="D39" s="9"/>
      <c r="E39" s="15"/>
      <c r="F39" s="9"/>
      <c r="G39" s="88"/>
      <c r="H39" s="24" t="str">
        <f>'32M+игры'!S11</f>
        <v>11-21 21-23 -</v>
      </c>
      <c r="I39" s="15"/>
      <c r="J39" s="15"/>
      <c r="K39" s="9"/>
      <c r="L39" s="9"/>
      <c r="M39" s="9"/>
      <c r="N39" s="9"/>
      <c r="O39" s="9"/>
      <c r="P39" s="9"/>
      <c r="Q39" s="9"/>
      <c r="R39" s="9"/>
      <c r="S39" s="9"/>
      <c r="T39" s="15"/>
      <c r="U39" s="9"/>
      <c r="V39" s="9"/>
      <c r="W39" s="9"/>
      <c r="X39" s="4"/>
      <c r="Z39" s="3"/>
      <c r="AA39" s="20"/>
      <c r="AB39" s="20"/>
      <c r="AC39" s="9"/>
      <c r="AD39" s="9"/>
      <c r="AE39" s="9"/>
      <c r="AF39" s="9"/>
      <c r="AG39" s="9"/>
      <c r="AH39" s="9"/>
      <c r="AI39" s="9"/>
      <c r="AJ39" s="9"/>
      <c r="AK39" s="13" t="s">
        <v>43</v>
      </c>
      <c r="AL39" s="8">
        <f>'32M+игры'!R41</f>
        <v>0</v>
      </c>
      <c r="AM39" s="9"/>
      <c r="AN39" s="9"/>
      <c r="AO39" s="9"/>
      <c r="AP39" s="20"/>
      <c r="AQ39" s="20"/>
      <c r="AR39" s="9"/>
      <c r="AS39" s="9"/>
      <c r="AT39" s="9"/>
      <c r="AU39" s="20"/>
      <c r="AV39" s="20"/>
      <c r="AW39" s="9"/>
      <c r="AX39" s="9"/>
      <c r="AY39" s="9"/>
      <c r="BG39" s="4"/>
    </row>
    <row r="40" spans="1:61" ht="15.75" thickBot="1">
      <c r="A40" s="3"/>
      <c r="B40" s="88" t="s">
        <v>9</v>
      </c>
      <c r="C40" s="23"/>
      <c r="D40" s="15"/>
      <c r="E40" s="15"/>
      <c r="F40" s="9"/>
      <c r="G40" s="25"/>
      <c r="H40" s="26" t="str">
        <f>'32M+игры'!Q11</f>
        <v>Пешкин Константин-Кореневская Оксана</v>
      </c>
      <c r="I40" s="9"/>
      <c r="J40" s="15"/>
      <c r="K40" s="9"/>
      <c r="L40" s="9"/>
      <c r="M40" s="9"/>
      <c r="N40" s="9"/>
      <c r="O40" s="9"/>
      <c r="P40" s="9"/>
      <c r="Q40" s="9"/>
      <c r="R40" s="9"/>
      <c r="S40" s="9"/>
      <c r="T40" s="15"/>
      <c r="U40" s="9"/>
      <c r="V40" s="9"/>
      <c r="W40" s="9"/>
      <c r="X40" s="4"/>
      <c r="Z40" s="3"/>
      <c r="AA40" s="20"/>
      <c r="AB40" s="20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20">
        <v>23</v>
      </c>
      <c r="AQ40" s="20"/>
      <c r="AR40" s="9"/>
      <c r="AS40" s="9"/>
      <c r="AT40" s="9"/>
      <c r="AU40" s="20"/>
      <c r="AV40" s="20"/>
      <c r="AW40" s="9"/>
      <c r="AX40" s="9"/>
      <c r="AY40" s="9"/>
      <c r="BG40" s="4"/>
    </row>
    <row r="41" spans="1:61">
      <c r="A41" s="3"/>
      <c r="B41" s="88"/>
      <c r="C41" s="24"/>
      <c r="D41" s="9"/>
      <c r="E41" s="9"/>
      <c r="F41" s="9"/>
      <c r="G41" s="20"/>
      <c r="H41" s="20"/>
      <c r="I41" s="9"/>
      <c r="J41" s="15"/>
      <c r="K41" s="9"/>
      <c r="L41" s="12"/>
      <c r="M41" s="7" t="str">
        <f>'32M+игры'!Q22</f>
        <v>Пешкин Константин-Кореневская Оксана</v>
      </c>
      <c r="N41" s="9"/>
      <c r="O41" s="9"/>
      <c r="P41" s="9"/>
      <c r="Q41" s="9"/>
      <c r="R41" s="9"/>
      <c r="S41" s="9"/>
      <c r="T41" s="15"/>
      <c r="U41" s="9"/>
      <c r="V41" s="9"/>
      <c r="W41" s="9"/>
      <c r="X41" s="4"/>
      <c r="Z41" s="3"/>
      <c r="AA41" s="20"/>
      <c r="AB41" s="20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21" t="s">
        <v>57</v>
      </c>
      <c r="AQ41" s="22">
        <f>'32M+игры'!R52</f>
        <v>0</v>
      </c>
      <c r="AR41" s="9"/>
      <c r="AS41" s="9"/>
      <c r="AT41" s="9"/>
      <c r="AU41" s="20"/>
      <c r="AV41" s="20"/>
      <c r="AW41" s="9"/>
      <c r="AX41" s="9"/>
      <c r="AY41" s="9"/>
      <c r="BG41" s="4"/>
    </row>
    <row r="42" spans="1:61" ht="15.75" thickBot="1">
      <c r="A42" s="3"/>
      <c r="B42" s="25">
        <v>14</v>
      </c>
      <c r="C42" s="26" t="str">
        <f>VLOOKUP(B42,'32M+'!A1:C154,2,FALSE)</f>
        <v>Пешкин Константин-Кореневская Оксана</v>
      </c>
      <c r="D42" s="9"/>
      <c r="E42" s="9"/>
      <c r="F42" s="9"/>
      <c r="G42" s="20"/>
      <c r="H42" s="20"/>
      <c r="I42" s="9"/>
      <c r="J42" s="15"/>
      <c r="K42" s="15"/>
      <c r="L42" s="89" t="s">
        <v>26</v>
      </c>
      <c r="M42" s="10" t="str">
        <f>'32M+игры'!S22</f>
        <v>17-21 16-21 -</v>
      </c>
      <c r="N42" s="9"/>
      <c r="O42" s="9"/>
      <c r="P42" s="9"/>
      <c r="Q42" s="9"/>
      <c r="R42" s="9"/>
      <c r="S42" s="9"/>
      <c r="T42" s="15"/>
      <c r="U42" s="9"/>
      <c r="V42" s="9"/>
      <c r="W42" s="9"/>
      <c r="X42" s="4"/>
      <c r="Z42" s="3"/>
      <c r="AA42" s="20"/>
      <c r="AB42" s="20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84" t="s">
        <v>60</v>
      </c>
      <c r="AQ42" s="23"/>
      <c r="AR42" s="9"/>
      <c r="AS42" s="9"/>
      <c r="AT42" s="9"/>
      <c r="AU42" s="20"/>
      <c r="AV42" s="20"/>
      <c r="AW42" s="9"/>
      <c r="AX42" s="9"/>
      <c r="AY42" s="9"/>
      <c r="BG42" s="4"/>
    </row>
    <row r="43" spans="1:61">
      <c r="A43" s="3"/>
      <c r="B43" s="21">
        <v>11</v>
      </c>
      <c r="C43" s="22" t="str">
        <f>VLOOKUP(B43,'32M+'!A1:C154,2,FALSE)</f>
        <v>Духовская Татьяна-Черных Валентина</v>
      </c>
      <c r="D43" s="9"/>
      <c r="E43" s="9"/>
      <c r="F43" s="9"/>
      <c r="G43" s="20"/>
      <c r="H43" s="20"/>
      <c r="I43" s="9"/>
      <c r="J43" s="15"/>
      <c r="K43" s="9"/>
      <c r="L43" s="89"/>
      <c r="M43" s="11" t="str">
        <f>'32M+игры'!S23</f>
        <v>21-19 21-18 -</v>
      </c>
      <c r="N43" s="15"/>
      <c r="O43" s="15"/>
      <c r="P43" s="9"/>
      <c r="Q43" s="9"/>
      <c r="R43" s="9"/>
      <c r="S43" s="9"/>
      <c r="T43" s="15"/>
      <c r="U43" s="9"/>
      <c r="V43" s="9"/>
      <c r="W43" s="9"/>
      <c r="X43" s="4"/>
      <c r="Z43" s="3"/>
      <c r="AA43" s="20"/>
      <c r="AB43" s="20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85"/>
      <c r="AQ43" s="24"/>
      <c r="AR43" s="9"/>
      <c r="AS43" s="9"/>
      <c r="AT43" s="9"/>
      <c r="AU43" s="20"/>
      <c r="AV43" s="20"/>
      <c r="AW43" s="9"/>
      <c r="AX43" s="9"/>
      <c r="AY43" s="9"/>
      <c r="BG43" s="4"/>
    </row>
    <row r="44" spans="1:61" ht="15.75" thickBot="1">
      <c r="A44" s="3"/>
      <c r="B44" s="88" t="s">
        <v>10</v>
      </c>
      <c r="C44" s="23"/>
      <c r="D44" s="9"/>
      <c r="E44" s="9"/>
      <c r="F44" s="9"/>
      <c r="G44" s="20"/>
      <c r="H44" s="20"/>
      <c r="I44" s="9"/>
      <c r="J44" s="15"/>
      <c r="K44" s="9"/>
      <c r="L44" s="13"/>
      <c r="M44" s="8" t="str">
        <f>'32M+игры'!Q23</f>
        <v>Духовская Татьяна-Черных Валентина</v>
      </c>
      <c r="N44" s="9"/>
      <c r="O44" s="15"/>
      <c r="P44" s="9"/>
      <c r="Q44" s="9"/>
      <c r="R44" s="9"/>
      <c r="S44" s="9"/>
      <c r="T44" s="15"/>
      <c r="U44" s="9"/>
      <c r="V44" s="9"/>
      <c r="W44" s="9"/>
      <c r="X44" s="4"/>
      <c r="Z44" s="3"/>
      <c r="AA44" s="20"/>
      <c r="AB44" s="20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25" t="s">
        <v>58</v>
      </c>
      <c r="AQ44" s="26">
        <f>'32M+игры'!R53</f>
        <v>0</v>
      </c>
      <c r="AR44" s="9"/>
      <c r="AS44" s="9"/>
      <c r="AT44" s="9"/>
      <c r="AU44" s="20"/>
      <c r="AV44" s="20"/>
      <c r="AW44" s="9"/>
      <c r="AX44" s="9"/>
      <c r="AY44" s="9"/>
      <c r="BG44" s="4"/>
    </row>
    <row r="45" spans="1:61">
      <c r="A45" s="3"/>
      <c r="B45" s="88"/>
      <c r="C45" s="24"/>
      <c r="D45" s="15"/>
      <c r="E45" s="15"/>
      <c r="F45" s="9"/>
      <c r="G45" s="21"/>
      <c r="H45" s="22" t="str">
        <f>'32M+игры'!Q12</f>
        <v>Духовская Татьяна-Черных Валентина</v>
      </c>
      <c r="I45" s="9"/>
      <c r="J45" s="15"/>
      <c r="K45" s="9"/>
      <c r="L45" s="9"/>
      <c r="M45" s="9"/>
      <c r="N45" s="9"/>
      <c r="O45" s="15"/>
      <c r="P45" s="9"/>
      <c r="Q45" s="9"/>
      <c r="R45" s="9"/>
      <c r="S45" s="9"/>
      <c r="T45" s="15"/>
      <c r="U45" s="9"/>
      <c r="V45" s="9"/>
      <c r="W45" s="9"/>
      <c r="X45" s="4"/>
      <c r="Z45" s="3"/>
      <c r="AA45" s="20"/>
      <c r="AB45" s="20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20"/>
      <c r="AQ45" s="20"/>
      <c r="AR45" s="9"/>
      <c r="AS45" s="9"/>
      <c r="AT45" s="9"/>
      <c r="AU45" s="20"/>
      <c r="AV45" s="20"/>
      <c r="AW45" s="9"/>
      <c r="AX45" s="9"/>
      <c r="AY45" s="9"/>
      <c r="AZ45" s="20"/>
      <c r="BA45" s="20"/>
      <c r="BB45" s="9"/>
      <c r="BC45" s="9"/>
      <c r="BD45" s="9"/>
      <c r="BE45" s="20"/>
      <c r="BF45" s="20"/>
      <c r="BG45" s="4"/>
    </row>
    <row r="46" spans="1:61" ht="15.75" thickBot="1">
      <c r="A46" s="3"/>
      <c r="B46" s="25">
        <v>22</v>
      </c>
      <c r="C46" s="26">
        <f>VLOOKUP(B46,'32M+'!A1:C154,2,FALSE)</f>
        <v>0</v>
      </c>
      <c r="D46" s="9"/>
      <c r="E46" s="15"/>
      <c r="F46" s="15"/>
      <c r="G46" s="88" t="s">
        <v>21</v>
      </c>
      <c r="H46" s="23" t="str">
        <f>'32M+игры'!S12</f>
        <v>21- - -</v>
      </c>
      <c r="I46" s="15"/>
      <c r="J46" s="15"/>
      <c r="K46" s="9"/>
      <c r="L46" s="9"/>
      <c r="M46" s="9"/>
      <c r="N46" s="9"/>
      <c r="O46" s="15"/>
      <c r="P46" s="9"/>
      <c r="Q46" s="9"/>
      <c r="R46" s="9"/>
      <c r="S46" s="9"/>
      <c r="T46" s="15"/>
      <c r="U46" s="9"/>
      <c r="V46" s="9"/>
      <c r="W46" s="9"/>
      <c r="X46" s="4"/>
      <c r="Z46" s="5"/>
      <c r="AA46" s="28"/>
      <c r="AB46" s="28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28"/>
      <c r="AQ46" s="28"/>
      <c r="AR46" s="16"/>
      <c r="AS46" s="16"/>
      <c r="AT46" s="16"/>
      <c r="AU46" s="28"/>
      <c r="AV46" s="28"/>
      <c r="AW46" s="16"/>
      <c r="AX46" s="16"/>
      <c r="AY46" s="16"/>
      <c r="AZ46" s="28"/>
      <c r="BA46" s="28"/>
      <c r="BB46" s="16"/>
      <c r="BC46" s="16"/>
      <c r="BD46" s="16"/>
      <c r="BE46" s="28"/>
      <c r="BF46" s="28"/>
      <c r="BG46" s="6"/>
    </row>
    <row r="47" spans="1:61" ht="15.75" thickBot="1">
      <c r="A47" s="3"/>
      <c r="B47" s="21">
        <v>27</v>
      </c>
      <c r="C47" s="22">
        <f>VLOOKUP(B47,'32M+'!A1:C154,2,FALSE)</f>
        <v>0</v>
      </c>
      <c r="D47" s="9"/>
      <c r="E47" s="15"/>
      <c r="F47" s="9"/>
      <c r="G47" s="88"/>
      <c r="H47" s="24" t="str">
        <f>'32M+игры'!S13</f>
        <v>-21 - -</v>
      </c>
      <c r="I47" s="9"/>
      <c r="J47" s="9"/>
      <c r="K47" s="9"/>
      <c r="L47" s="9"/>
      <c r="M47" s="9"/>
      <c r="N47" s="9"/>
      <c r="O47" s="15"/>
      <c r="P47" s="9"/>
      <c r="Q47" s="9"/>
      <c r="R47" s="9"/>
      <c r="S47" s="9"/>
      <c r="T47" s="15"/>
      <c r="U47" s="9"/>
      <c r="V47" s="9"/>
      <c r="W47" s="9"/>
      <c r="X47" s="4"/>
    </row>
    <row r="48" spans="1:61" ht="15.75" thickBot="1">
      <c r="A48" s="3"/>
      <c r="B48" s="88" t="s">
        <v>11</v>
      </c>
      <c r="C48" s="23"/>
      <c r="D48" s="15"/>
      <c r="E48" s="15"/>
      <c r="F48" s="9"/>
      <c r="G48" s="25"/>
      <c r="H48" s="26" t="str">
        <f>'32M+игры'!Q13</f>
        <v>Ибрагимли Севиндж-Яркова Мария</v>
      </c>
      <c r="I48" s="9"/>
      <c r="J48" s="9"/>
      <c r="K48" s="9"/>
      <c r="L48" s="9"/>
      <c r="M48" s="9"/>
      <c r="N48" s="9"/>
      <c r="O48" s="15"/>
      <c r="P48" s="9"/>
      <c r="Q48" s="9"/>
      <c r="R48" s="9"/>
      <c r="S48" s="9"/>
      <c r="T48" s="15"/>
      <c r="U48" s="9"/>
      <c r="V48" s="9">
        <v>3</v>
      </c>
      <c r="W48" s="9"/>
      <c r="X48" s="4"/>
      <c r="Z48" s="1"/>
      <c r="AA48" s="18" t="s">
        <v>55</v>
      </c>
      <c r="AB48" s="18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8"/>
      <c r="AQ48" s="18"/>
      <c r="AR48" s="14"/>
      <c r="AS48" s="14"/>
      <c r="AT48" s="14"/>
      <c r="AU48" s="18"/>
      <c r="AV48" s="18"/>
      <c r="AW48" s="2"/>
      <c r="AX48" s="9"/>
      <c r="AY48" s="1"/>
      <c r="AZ48" s="18" t="s">
        <v>71</v>
      </c>
      <c r="BA48" s="18"/>
      <c r="BB48" s="14"/>
      <c r="BC48" s="14"/>
      <c r="BD48" s="14"/>
      <c r="BE48" s="18"/>
      <c r="BF48" s="18"/>
      <c r="BG48" s="2"/>
    </row>
    <row r="49" spans="1:59" ht="15.75" thickBot="1">
      <c r="A49" s="3"/>
      <c r="B49" s="88"/>
      <c r="C49" s="24"/>
      <c r="D49" s="9"/>
      <c r="E49" s="9"/>
      <c r="F49" s="9"/>
      <c r="G49" s="20"/>
      <c r="H49" s="20"/>
      <c r="I49" s="9"/>
      <c r="J49" s="9"/>
      <c r="K49" s="9"/>
      <c r="L49" s="9"/>
      <c r="M49" s="9"/>
      <c r="N49" s="9"/>
      <c r="O49" s="15"/>
      <c r="P49" s="9"/>
      <c r="Q49" s="12"/>
      <c r="R49" s="7" t="str">
        <f>'32M+игры'!Q44</f>
        <v>Пешкин Константин-Кореневская Оксана</v>
      </c>
      <c r="S49" s="9"/>
      <c r="T49" s="15"/>
      <c r="U49" s="9"/>
      <c r="V49" s="12"/>
      <c r="W49" s="7" t="str">
        <f>'32M+игры'!R62</f>
        <v>Наумов Эдуард-Куклис Ян</v>
      </c>
      <c r="X49" s="4"/>
      <c r="Y49" s="9"/>
      <c r="Z49" s="3"/>
      <c r="AA49" s="20"/>
      <c r="AB49" s="20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20"/>
      <c r="AQ49" s="20"/>
      <c r="AR49" s="9"/>
      <c r="AS49" s="9"/>
      <c r="AT49" s="9"/>
      <c r="AU49" s="20"/>
      <c r="AV49" s="20"/>
      <c r="AW49" s="4"/>
      <c r="AX49" s="9"/>
      <c r="AY49" s="3"/>
      <c r="AZ49" s="20"/>
      <c r="BA49" s="20"/>
      <c r="BB49" s="9"/>
      <c r="BC49" s="9"/>
      <c r="BD49" s="9"/>
      <c r="BE49" s="20"/>
      <c r="BF49" s="20"/>
      <c r="BG49" s="4"/>
    </row>
    <row r="50" spans="1:59" ht="15.75" thickBot="1">
      <c r="A50" s="3"/>
      <c r="B50" s="25">
        <v>6</v>
      </c>
      <c r="C50" s="26" t="str">
        <f>VLOOKUP(B50,'32M+'!A1:C154,2,FALSE)</f>
        <v>Ибрагимли Севиндж-Яркова Мария</v>
      </c>
      <c r="D50" s="9"/>
      <c r="E50" s="9"/>
      <c r="F50" s="9"/>
      <c r="G50" s="20"/>
      <c r="H50" s="20"/>
      <c r="I50" s="9"/>
      <c r="J50" s="9"/>
      <c r="K50" s="9"/>
      <c r="L50" s="9"/>
      <c r="M50" s="9"/>
      <c r="N50" s="9"/>
      <c r="O50" s="15"/>
      <c r="P50" s="15"/>
      <c r="Q50" s="89" t="s">
        <v>29</v>
      </c>
      <c r="R50" s="10" t="str">
        <f>'32M+игры'!S44</f>
        <v>21-10 17-21 21-19</v>
      </c>
      <c r="S50" s="15"/>
      <c r="T50" s="15"/>
      <c r="U50" s="9"/>
      <c r="V50" s="89" t="s">
        <v>31</v>
      </c>
      <c r="W50" s="10"/>
      <c r="X50" s="4"/>
      <c r="Y50" s="9"/>
      <c r="Z50" s="3"/>
      <c r="AA50" s="21" t="s">
        <v>16</v>
      </c>
      <c r="AB50" s="22" t="str">
        <f>'32M+игры'!R18</f>
        <v>Елькин Дмитрий-Стрелецкая Наталья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21" t="s">
        <v>65</v>
      </c>
      <c r="AQ50" s="22" t="str">
        <f>'32M+игры'!R34</f>
        <v>Елькин Дмитрий-Стрелецкая Наталья</v>
      </c>
      <c r="AR50" s="9"/>
      <c r="AS50" s="9"/>
      <c r="AT50" s="9"/>
      <c r="AU50" s="20"/>
      <c r="AV50" s="20"/>
      <c r="AW50" s="4"/>
      <c r="AX50" s="9"/>
      <c r="AY50" s="3"/>
      <c r="AZ50" s="21" t="s">
        <v>24</v>
      </c>
      <c r="BA50" s="22" t="str">
        <f>'32M+игры'!R42</f>
        <v>Ушаков Алексей-Черных Джулия</v>
      </c>
      <c r="BB50" s="9"/>
      <c r="BC50" s="9"/>
      <c r="BD50" s="9"/>
      <c r="BE50" s="20"/>
      <c r="BF50" s="20"/>
      <c r="BG50" s="4"/>
    </row>
    <row r="51" spans="1:59" ht="15.75" thickBot="1">
      <c r="A51" s="3"/>
      <c r="B51" s="21">
        <v>7</v>
      </c>
      <c r="C51" s="22" t="str">
        <f>VLOOKUP(B51,'32M+'!A1:C154,2,FALSE)</f>
        <v>Дмитриев Илья-Черных Алеся</v>
      </c>
      <c r="D51" s="9"/>
      <c r="E51" s="9"/>
      <c r="F51" s="9"/>
      <c r="G51" s="20"/>
      <c r="H51" s="20"/>
      <c r="I51" s="9"/>
      <c r="J51" s="9"/>
      <c r="K51" s="9"/>
      <c r="L51" s="9"/>
      <c r="M51" s="9"/>
      <c r="N51" s="9"/>
      <c r="O51" s="15"/>
      <c r="P51" s="9"/>
      <c r="Q51" s="89"/>
      <c r="R51" s="11" t="str">
        <f>'32M+игры'!S45</f>
        <v>19-21 21-17 21-17</v>
      </c>
      <c r="S51" s="9"/>
      <c r="T51" s="9"/>
      <c r="U51" s="9"/>
      <c r="V51" s="89"/>
      <c r="W51" s="11"/>
      <c r="X51" s="4"/>
      <c r="Y51" s="9"/>
      <c r="Z51" s="3"/>
      <c r="AA51" s="84" t="s">
        <v>65</v>
      </c>
      <c r="AB51" s="23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84" t="s">
        <v>72</v>
      </c>
      <c r="AQ51" s="23"/>
      <c r="AR51" s="9"/>
      <c r="AS51" s="9"/>
      <c r="AT51" s="9"/>
      <c r="AU51" s="20">
        <v>13</v>
      </c>
      <c r="AV51" s="20"/>
      <c r="AW51" s="4"/>
      <c r="AX51" s="9"/>
      <c r="AY51" s="3"/>
      <c r="AZ51" s="84" t="s">
        <v>78</v>
      </c>
      <c r="BA51" s="23"/>
      <c r="BB51" s="9"/>
      <c r="BC51" s="9"/>
      <c r="BD51" s="9"/>
      <c r="BE51" s="20">
        <v>5</v>
      </c>
      <c r="BF51" s="20"/>
      <c r="BG51" s="4"/>
    </row>
    <row r="52" spans="1:59" ht="15.75" thickBot="1">
      <c r="A52" s="3"/>
      <c r="B52" s="88" t="s">
        <v>12</v>
      </c>
      <c r="C52" s="23"/>
      <c r="D52" s="9"/>
      <c r="E52" s="9"/>
      <c r="F52" s="9"/>
      <c r="G52" s="20"/>
      <c r="H52" s="20"/>
      <c r="I52" s="9"/>
      <c r="J52" s="9"/>
      <c r="K52" s="9"/>
      <c r="L52" s="9"/>
      <c r="M52" s="9"/>
      <c r="N52" s="9"/>
      <c r="O52" s="15"/>
      <c r="P52" s="9"/>
      <c r="Q52" s="13"/>
      <c r="R52" s="8" t="str">
        <f>'32M+игры'!Q45</f>
        <v>Дмитриев Илья-Черных Алеся</v>
      </c>
      <c r="S52" s="9"/>
      <c r="T52" s="9"/>
      <c r="U52" s="9"/>
      <c r="V52" s="13"/>
      <c r="W52" s="8" t="str">
        <f>'32M+игры'!R63</f>
        <v>Пешкин Константин-Кореневская Оксана</v>
      </c>
      <c r="X52" s="4"/>
      <c r="Y52" s="9"/>
      <c r="Z52" s="3"/>
      <c r="AA52" s="85"/>
      <c r="AB52" s="24"/>
      <c r="AC52" s="15"/>
      <c r="AD52" s="15"/>
      <c r="AE52" s="9"/>
      <c r="AF52" s="12"/>
      <c r="AG52" s="7" t="str">
        <f>'32M+игры'!Q34</f>
        <v>Духовской Алексей-Малышева Елена</v>
      </c>
      <c r="AH52" s="9"/>
      <c r="AI52" s="9"/>
      <c r="AJ52" s="9"/>
      <c r="AK52" s="9"/>
      <c r="AL52" s="9"/>
      <c r="AM52" s="9"/>
      <c r="AN52" s="9"/>
      <c r="AO52" s="9"/>
      <c r="AP52" s="85"/>
      <c r="AQ52" s="24"/>
      <c r="AR52" s="15"/>
      <c r="AS52" s="15"/>
      <c r="AT52" s="9"/>
      <c r="AU52" s="21"/>
      <c r="AV52" s="22" t="str">
        <f>'32M+игры'!Q64</f>
        <v>Ткачева Елена-Васькин Олег</v>
      </c>
      <c r="AW52" s="4"/>
      <c r="AX52" s="9"/>
      <c r="AY52" s="3"/>
      <c r="AZ52" s="85"/>
      <c r="BA52" s="24"/>
      <c r="BB52" s="15"/>
      <c r="BC52" s="15"/>
      <c r="BD52" s="9"/>
      <c r="BE52" s="21"/>
      <c r="BF52" s="22" t="str">
        <f>'32M+игры'!Q50</f>
        <v>Зиновьев Андрей-Медведева Алина</v>
      </c>
      <c r="BG52" s="4"/>
    </row>
    <row r="53" spans="1:59" ht="15.75" thickBot="1">
      <c r="A53" s="3"/>
      <c r="B53" s="88"/>
      <c r="C53" s="24"/>
      <c r="D53" s="15"/>
      <c r="E53" s="15"/>
      <c r="F53" s="9"/>
      <c r="G53" s="21"/>
      <c r="H53" s="22" t="str">
        <f>'32M+игры'!Q14</f>
        <v>Дмитриев Илья-Черных Алеся</v>
      </c>
      <c r="I53" s="9"/>
      <c r="J53" s="9"/>
      <c r="K53" s="9"/>
      <c r="L53" s="9"/>
      <c r="M53" s="9"/>
      <c r="N53" s="9"/>
      <c r="O53" s="15"/>
      <c r="P53" s="9"/>
      <c r="Q53" s="9"/>
      <c r="R53" s="9"/>
      <c r="S53" s="9"/>
      <c r="T53" s="9"/>
      <c r="U53" s="9"/>
      <c r="V53" s="9"/>
      <c r="W53" s="9"/>
      <c r="X53" s="4"/>
      <c r="Z53" s="3"/>
      <c r="AA53" s="25" t="s">
        <v>17</v>
      </c>
      <c r="AB53" s="26" t="str">
        <f>'32M+игры'!R19</f>
        <v>Духовской Алексей-Малышева Елена</v>
      </c>
      <c r="AC53" s="9"/>
      <c r="AD53" s="15"/>
      <c r="AE53" s="15"/>
      <c r="AF53" s="86" t="s">
        <v>67</v>
      </c>
      <c r="AG53" s="10" t="str">
        <f>'32M+игры'!S34</f>
        <v>23-25 19-21 -</v>
      </c>
      <c r="AH53" s="9"/>
      <c r="AI53" s="9"/>
      <c r="AJ53" s="9"/>
      <c r="AK53" s="9"/>
      <c r="AL53" s="9"/>
      <c r="AM53" s="9"/>
      <c r="AN53" s="9"/>
      <c r="AO53" s="9"/>
      <c r="AP53" s="25" t="s">
        <v>66</v>
      </c>
      <c r="AQ53" s="26" t="str">
        <f>'32M+игры'!R35</f>
        <v>Ткачева Елена-Васькин Олег</v>
      </c>
      <c r="AR53" s="9"/>
      <c r="AS53" s="15"/>
      <c r="AT53" s="15"/>
      <c r="AU53" s="84" t="s">
        <v>74</v>
      </c>
      <c r="AV53" s="23" t="str">
        <f>'32M+игры'!S64</f>
        <v>18-21 21-18 18-21</v>
      </c>
      <c r="AW53" s="4"/>
      <c r="AX53" s="9"/>
      <c r="AY53" s="3"/>
      <c r="AZ53" s="25" t="s">
        <v>26</v>
      </c>
      <c r="BA53" s="26" t="str">
        <f>'32M+игры'!R43</f>
        <v>Зиновьев Андрей-Медведева Алина</v>
      </c>
      <c r="BB53" s="9"/>
      <c r="BC53" s="15"/>
      <c r="BD53" s="15"/>
      <c r="BE53" s="84" t="s">
        <v>80</v>
      </c>
      <c r="BF53" s="23" t="str">
        <f>'32M+игры'!S50</f>
        <v>21-23 14-21 -</v>
      </c>
      <c r="BG53" s="4"/>
    </row>
    <row r="54" spans="1:59" ht="15.75" thickBot="1">
      <c r="A54" s="3"/>
      <c r="B54" s="25">
        <v>26</v>
      </c>
      <c r="C54" s="26">
        <f>VLOOKUP(B54,'32M+'!A1:C154,2,FALSE)</f>
        <v>0</v>
      </c>
      <c r="D54" s="9"/>
      <c r="E54" s="15"/>
      <c r="F54" s="15"/>
      <c r="G54" s="88" t="s">
        <v>22</v>
      </c>
      <c r="H54" s="23" t="str">
        <f>'32M+игры'!S14</f>
        <v>21- - -</v>
      </c>
      <c r="I54" s="9"/>
      <c r="J54" s="9"/>
      <c r="K54" s="9"/>
      <c r="L54" s="9"/>
      <c r="M54" s="9"/>
      <c r="N54" s="9"/>
      <c r="O54" s="15"/>
      <c r="P54" s="9"/>
      <c r="Q54" s="9"/>
      <c r="R54" s="9"/>
      <c r="S54" s="9"/>
      <c r="T54" s="9"/>
      <c r="U54" s="9"/>
      <c r="V54" s="9"/>
      <c r="W54" s="9"/>
      <c r="X54" s="4"/>
      <c r="Z54" s="3"/>
      <c r="AA54" s="21" t="s">
        <v>18</v>
      </c>
      <c r="AB54" s="22" t="str">
        <f>'32M+игры'!R20</f>
        <v>Ткачева Елена-Васькин Олег</v>
      </c>
      <c r="AC54" s="9"/>
      <c r="AD54" s="15"/>
      <c r="AE54" s="9"/>
      <c r="AF54" s="87"/>
      <c r="AG54" s="11" t="str">
        <f>'32M+игры'!S35</f>
        <v>21-18 19-21 6-21</v>
      </c>
      <c r="AH54" s="15"/>
      <c r="AI54" s="15"/>
      <c r="AJ54" s="9"/>
      <c r="AK54" s="9"/>
      <c r="AL54" s="9"/>
      <c r="AM54" s="9"/>
      <c r="AN54" s="9"/>
      <c r="AO54" s="9"/>
      <c r="AP54" s="21" t="s">
        <v>76</v>
      </c>
      <c r="AQ54" s="22" t="str">
        <f>'32M+игры'!R36</f>
        <v>Ибрагимли Севиндж-Яркова Мария</v>
      </c>
      <c r="AR54" s="9"/>
      <c r="AS54" s="15"/>
      <c r="AT54" s="9"/>
      <c r="AU54" s="85"/>
      <c r="AV54" s="24" t="str">
        <f>'32M+игры'!S65</f>
        <v>8-21 15-21 -</v>
      </c>
      <c r="AW54" s="4"/>
      <c r="AX54" s="9"/>
      <c r="AY54" s="3"/>
      <c r="AZ54" s="21" t="s">
        <v>25</v>
      </c>
      <c r="BA54" s="22" t="str">
        <f>'32M+игры'!R44</f>
        <v>Духовская Татьяна-Черных Валентина</v>
      </c>
      <c r="BB54" s="9"/>
      <c r="BC54" s="15"/>
      <c r="BD54" s="9"/>
      <c r="BE54" s="85"/>
      <c r="BF54" s="24" t="str">
        <f>'32M+игры'!S51</f>
        <v>24-26 14-21 -</v>
      </c>
      <c r="BG54" s="4"/>
    </row>
    <row r="55" spans="1:59" ht="15.75" thickBot="1">
      <c r="A55" s="3"/>
      <c r="B55" s="21">
        <v>23</v>
      </c>
      <c r="C55" s="22">
        <f>VLOOKUP(B55,'32M+'!A1:C154,2,FALSE)</f>
        <v>0</v>
      </c>
      <c r="D55" s="9"/>
      <c r="E55" s="15"/>
      <c r="F55" s="9"/>
      <c r="G55" s="88"/>
      <c r="H55" s="24" t="str">
        <f>'32M+игры'!S15</f>
        <v>-21 - -</v>
      </c>
      <c r="I55" s="15"/>
      <c r="J55" s="15"/>
      <c r="K55" s="9"/>
      <c r="L55" s="9"/>
      <c r="M55" s="9"/>
      <c r="N55" s="9"/>
      <c r="O55" s="15"/>
      <c r="P55" s="9"/>
      <c r="Q55" s="9"/>
      <c r="R55" s="9"/>
      <c r="S55" s="9"/>
      <c r="T55" s="9"/>
      <c r="U55" s="9"/>
      <c r="V55" s="9"/>
      <c r="W55" s="9"/>
      <c r="X55" s="4"/>
      <c r="Z55" s="3"/>
      <c r="AA55" s="84" t="s">
        <v>66</v>
      </c>
      <c r="AB55" s="23"/>
      <c r="AC55" s="15"/>
      <c r="AD55" s="15"/>
      <c r="AE55" s="9"/>
      <c r="AF55" s="13"/>
      <c r="AG55" s="8" t="str">
        <f>'32M+игры'!Q35</f>
        <v>Некрасов Роман-Шайдюк Константин</v>
      </c>
      <c r="AH55" s="9"/>
      <c r="AI55" s="15"/>
      <c r="AJ55" s="9"/>
      <c r="AK55" s="9">
        <v>9</v>
      </c>
      <c r="AL55" s="9"/>
      <c r="AM55" s="9"/>
      <c r="AN55" s="9"/>
      <c r="AO55" s="9"/>
      <c r="AP55" s="84" t="s">
        <v>73</v>
      </c>
      <c r="AQ55" s="23"/>
      <c r="AR55" s="15"/>
      <c r="AS55" s="15"/>
      <c r="AT55" s="9"/>
      <c r="AU55" s="25"/>
      <c r="AV55" s="26" t="str">
        <f>'32M+игры'!Q65</f>
        <v>Глазов Петр-Вечерский Григорий</v>
      </c>
      <c r="AW55" s="4"/>
      <c r="AX55" s="9"/>
      <c r="AY55" s="3"/>
      <c r="AZ55" s="84" t="s">
        <v>79</v>
      </c>
      <c r="BA55" s="23"/>
      <c r="BB55" s="15"/>
      <c r="BC55" s="15"/>
      <c r="BD55" s="9"/>
      <c r="BE55" s="25"/>
      <c r="BF55" s="26" t="str">
        <f>'32M+игры'!Q51</f>
        <v>Пирогов Владимир-Белоцветова Евгения</v>
      </c>
      <c r="BG55" s="4"/>
    </row>
    <row r="56" spans="1:59" ht="15.75" thickBot="1">
      <c r="A56" s="3"/>
      <c r="B56" s="88" t="s">
        <v>13</v>
      </c>
      <c r="C56" s="23"/>
      <c r="D56" s="15"/>
      <c r="E56" s="15"/>
      <c r="F56" s="9"/>
      <c r="G56" s="25"/>
      <c r="H56" s="26" t="str">
        <f>'32M+игры'!Q15</f>
        <v>Черных Олег-Токарь Максим</v>
      </c>
      <c r="I56" s="9"/>
      <c r="J56" s="15"/>
      <c r="K56" s="9"/>
      <c r="L56" s="9"/>
      <c r="M56" s="9"/>
      <c r="N56" s="9"/>
      <c r="O56" s="15"/>
      <c r="P56" s="9"/>
      <c r="Q56" s="9"/>
      <c r="R56" s="9"/>
      <c r="S56" s="9"/>
      <c r="T56" s="9"/>
      <c r="U56" s="9"/>
      <c r="V56" s="9"/>
      <c r="W56" s="9"/>
      <c r="X56" s="4"/>
      <c r="Z56" s="3"/>
      <c r="AA56" s="85"/>
      <c r="AB56" s="24"/>
      <c r="AC56" s="9"/>
      <c r="AD56" s="9"/>
      <c r="AE56" s="9"/>
      <c r="AF56" s="9"/>
      <c r="AG56" s="9"/>
      <c r="AH56" s="9"/>
      <c r="AI56" s="15"/>
      <c r="AJ56" s="9"/>
      <c r="AK56" s="12"/>
      <c r="AL56" s="7" t="str">
        <f>'32M+игры'!Q48</f>
        <v>Некрасов Роман-Шайдюк Константин</v>
      </c>
      <c r="AM56" s="9"/>
      <c r="AN56" s="9"/>
      <c r="AO56" s="9"/>
      <c r="AP56" s="85"/>
      <c r="AQ56" s="24"/>
      <c r="AR56" s="9"/>
      <c r="AS56" s="9"/>
      <c r="AT56" s="9"/>
      <c r="AU56" s="20"/>
      <c r="AV56" s="20"/>
      <c r="AW56" s="4"/>
      <c r="AX56" s="9"/>
      <c r="AY56" s="3"/>
      <c r="AZ56" s="85"/>
      <c r="BA56" s="24"/>
      <c r="BB56" s="9"/>
      <c r="BC56" s="9"/>
      <c r="BD56" s="9"/>
      <c r="BE56" s="20"/>
      <c r="BF56" s="20"/>
      <c r="BG56" s="4"/>
    </row>
    <row r="57" spans="1:59" ht="15.75" thickBot="1">
      <c r="A57" s="3"/>
      <c r="B57" s="88"/>
      <c r="C57" s="24"/>
      <c r="D57" s="9"/>
      <c r="E57" s="9"/>
      <c r="F57" s="9"/>
      <c r="G57" s="20"/>
      <c r="H57" s="20"/>
      <c r="I57" s="9"/>
      <c r="J57" s="15"/>
      <c r="K57" s="9"/>
      <c r="L57" s="12"/>
      <c r="M57" s="7" t="str">
        <f>'32M+игры'!Q24</f>
        <v>Дмитриев Илья-Черных Алеся</v>
      </c>
      <c r="N57" s="9"/>
      <c r="O57" s="15"/>
      <c r="P57" s="9"/>
      <c r="Q57" s="9"/>
      <c r="R57" s="9"/>
      <c r="S57" s="9"/>
      <c r="T57" s="9"/>
      <c r="U57" s="9"/>
      <c r="V57" s="9"/>
      <c r="W57" s="9"/>
      <c r="X57" s="4"/>
      <c r="Z57" s="3"/>
      <c r="AA57" s="25" t="s">
        <v>97</v>
      </c>
      <c r="AB57" s="26" t="str">
        <f>'32M+игры'!R21</f>
        <v>Некрасов Роман-Шайдюк Константин</v>
      </c>
      <c r="AC57" s="9"/>
      <c r="AD57" s="9"/>
      <c r="AE57" s="9"/>
      <c r="AF57" s="9"/>
      <c r="AG57" s="9"/>
      <c r="AH57" s="9"/>
      <c r="AI57" s="15"/>
      <c r="AJ57" s="15"/>
      <c r="AK57" s="86" t="s">
        <v>69</v>
      </c>
      <c r="AL57" s="10" t="str">
        <f>'32M+игры'!S48</f>
        <v>15-21 16-21 -</v>
      </c>
      <c r="AM57" s="9"/>
      <c r="AN57" s="9"/>
      <c r="AO57" s="9"/>
      <c r="AP57" s="25" t="s">
        <v>77</v>
      </c>
      <c r="AQ57" s="26" t="str">
        <f>'32M+игры'!R37</f>
        <v>Глазов Петр-Вечерский Григорий</v>
      </c>
      <c r="AR57" s="9"/>
      <c r="AS57" s="9"/>
      <c r="AT57" s="9"/>
      <c r="AU57" s="20"/>
      <c r="AV57" s="20"/>
      <c r="AW57" s="4"/>
      <c r="AX57" s="9"/>
      <c r="AY57" s="3"/>
      <c r="AZ57" s="25" t="s">
        <v>27</v>
      </c>
      <c r="BA57" s="26" t="str">
        <f>'32M+игры'!R45</f>
        <v>Пирогов Владимир-Белоцветова Евгения</v>
      </c>
      <c r="BB57" s="9"/>
      <c r="BC57" s="9"/>
      <c r="BD57" s="9"/>
      <c r="BE57" s="20">
        <v>7</v>
      </c>
      <c r="BF57" s="20"/>
      <c r="BG57" s="4"/>
    </row>
    <row r="58" spans="1:59" ht="15.75" thickBot="1">
      <c r="A58" s="3"/>
      <c r="B58" s="25">
        <v>10</v>
      </c>
      <c r="C58" s="26" t="str">
        <f>VLOOKUP(B58,'32M+'!A1:C154,2,FALSE)</f>
        <v>Черных Олег-Токарь Максим</v>
      </c>
      <c r="D58" s="9"/>
      <c r="E58" s="9"/>
      <c r="F58" s="9"/>
      <c r="G58" s="20"/>
      <c r="H58" s="20"/>
      <c r="I58" s="9"/>
      <c r="J58" s="15"/>
      <c r="K58" s="15"/>
      <c r="L58" s="89" t="s">
        <v>27</v>
      </c>
      <c r="M58" s="10" t="str">
        <f>'32M+игры'!S24</f>
        <v>23-21 21-11 -</v>
      </c>
      <c r="N58" s="15"/>
      <c r="O58" s="15"/>
      <c r="P58" s="9"/>
      <c r="Q58" s="9"/>
      <c r="R58" s="9"/>
      <c r="S58" s="9"/>
      <c r="T58" s="9"/>
      <c r="U58" s="9"/>
      <c r="V58" s="9"/>
      <c r="W58" s="9"/>
      <c r="X58" s="4"/>
      <c r="Z58" s="3"/>
      <c r="AA58" s="21" t="s">
        <v>20</v>
      </c>
      <c r="AB58" s="22" t="str">
        <f>'32M+игры'!R22</f>
        <v>Духовской Дмитрий-Ткачев Павел</v>
      </c>
      <c r="AC58" s="9"/>
      <c r="AD58" s="9"/>
      <c r="AE58" s="9"/>
      <c r="AF58" s="9"/>
      <c r="AG58" s="9"/>
      <c r="AH58" s="9"/>
      <c r="AI58" s="15"/>
      <c r="AJ58" s="9"/>
      <c r="AK58" s="87"/>
      <c r="AL58" s="11" t="str">
        <f>'32M+игры'!S49</f>
        <v>17-21 21-23 -</v>
      </c>
      <c r="AM58" s="9"/>
      <c r="AN58" s="9"/>
      <c r="AO58" s="9"/>
      <c r="AP58" s="20"/>
      <c r="AQ58" s="20"/>
      <c r="AR58" s="9"/>
      <c r="AS58" s="9"/>
      <c r="AT58" s="9"/>
      <c r="AU58" s="20">
        <v>15</v>
      </c>
      <c r="AV58" s="20"/>
      <c r="AW58" s="4"/>
      <c r="AX58" s="9"/>
      <c r="AY58" s="3"/>
      <c r="AZ58" s="20"/>
      <c r="BA58" s="20"/>
      <c r="BB58" s="9"/>
      <c r="BC58" s="9"/>
      <c r="BD58" s="9"/>
      <c r="BE58" s="21" t="s">
        <v>78</v>
      </c>
      <c r="BF58" s="22" t="str">
        <f>'32M+игры'!R50</f>
        <v>Ушаков Алексей-Черных Джулия</v>
      </c>
      <c r="BG58" s="4"/>
    </row>
    <row r="59" spans="1:59" ht="15.75" thickBot="1">
      <c r="A59" s="3"/>
      <c r="B59" s="21">
        <v>15</v>
      </c>
      <c r="C59" s="22" t="str">
        <f>VLOOKUP(B59,'32M+'!A1:C154,2,FALSE)</f>
        <v>Глазов Петр-Вечерский Григорий</v>
      </c>
      <c r="D59" s="9"/>
      <c r="E59" s="9"/>
      <c r="F59" s="9"/>
      <c r="G59" s="20"/>
      <c r="H59" s="20"/>
      <c r="I59" s="9"/>
      <c r="J59" s="15"/>
      <c r="K59" s="9"/>
      <c r="L59" s="89"/>
      <c r="M59" s="11" t="str">
        <f>'32M+игры'!S25</f>
        <v>18-21 15-21 -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4"/>
      <c r="Z59" s="3"/>
      <c r="AA59" s="84" t="s">
        <v>76</v>
      </c>
      <c r="AB59" s="23"/>
      <c r="AC59" s="9"/>
      <c r="AD59" s="9"/>
      <c r="AE59" s="9"/>
      <c r="AF59" s="9"/>
      <c r="AG59" s="9"/>
      <c r="AH59" s="9"/>
      <c r="AI59" s="15"/>
      <c r="AJ59" s="9"/>
      <c r="AK59" s="13"/>
      <c r="AL59" s="8" t="str">
        <f>'32M+игры'!Q49</f>
        <v>Черных Олег-Токарь Максим</v>
      </c>
      <c r="AM59" s="9"/>
      <c r="AN59" s="9"/>
      <c r="AO59" s="9"/>
      <c r="AP59" s="20"/>
      <c r="AQ59" s="20"/>
      <c r="AR59" s="9"/>
      <c r="AS59" s="9"/>
      <c r="AT59" s="9"/>
      <c r="AU59" s="21" t="s">
        <v>72</v>
      </c>
      <c r="AV59" s="22" t="str">
        <f>'32M+игры'!R64</f>
        <v>Елькин Дмитрий-Стрелецкая Наталья</v>
      </c>
      <c r="AW59" s="4"/>
      <c r="AX59" s="9"/>
      <c r="AY59" s="3"/>
      <c r="AZ59" s="20"/>
      <c r="BA59" s="20"/>
      <c r="BB59" s="9"/>
      <c r="BC59" s="9"/>
      <c r="BD59" s="9"/>
      <c r="BE59" s="84" t="s">
        <v>81</v>
      </c>
      <c r="BF59" s="23"/>
      <c r="BG59" s="4"/>
    </row>
    <row r="60" spans="1:59" ht="15.75" thickBot="1">
      <c r="A60" s="3"/>
      <c r="B60" s="88" t="s">
        <v>14</v>
      </c>
      <c r="C60" s="23"/>
      <c r="D60" s="9"/>
      <c r="E60" s="9"/>
      <c r="F60" s="9"/>
      <c r="G60" s="20"/>
      <c r="H60" s="20"/>
      <c r="I60" s="9"/>
      <c r="J60" s="15"/>
      <c r="K60" s="9"/>
      <c r="L60" s="13"/>
      <c r="M60" s="8" t="str">
        <f>'32M+игры'!Q25</f>
        <v>Пирогов Владимир-Белоцветова Евгения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4"/>
      <c r="Z60" s="3"/>
      <c r="AA60" s="85"/>
      <c r="AB60" s="24"/>
      <c r="AC60" s="15"/>
      <c r="AD60" s="15"/>
      <c r="AE60" s="9"/>
      <c r="AF60" s="12"/>
      <c r="AG60" s="7" t="str">
        <f>'32M+игры'!Q36</f>
        <v>Духовской Дмитрий-Ткачев Павел</v>
      </c>
      <c r="AH60" s="9"/>
      <c r="AI60" s="15"/>
      <c r="AJ60" s="9"/>
      <c r="AK60" s="9"/>
      <c r="AL60" s="9"/>
      <c r="AM60" s="9"/>
      <c r="AN60" s="9"/>
      <c r="AO60" s="9"/>
      <c r="AP60" s="20"/>
      <c r="AQ60" s="20"/>
      <c r="AR60" s="9"/>
      <c r="AS60" s="9"/>
      <c r="AT60" s="9"/>
      <c r="AU60" s="84" t="s">
        <v>75</v>
      </c>
      <c r="AV60" s="23"/>
      <c r="AW60" s="4"/>
      <c r="AX60" s="9"/>
      <c r="AY60" s="3"/>
      <c r="AZ60" s="20"/>
      <c r="BA60" s="20"/>
      <c r="BB60" s="9"/>
      <c r="BC60" s="9"/>
      <c r="BD60" s="9"/>
      <c r="BE60" s="85"/>
      <c r="BF60" s="24"/>
      <c r="BG60" s="4"/>
    </row>
    <row r="61" spans="1:59" ht="15.75" thickBot="1">
      <c r="A61" s="3"/>
      <c r="B61" s="88"/>
      <c r="C61" s="24"/>
      <c r="D61" s="15"/>
      <c r="E61" s="15"/>
      <c r="F61" s="9"/>
      <c r="G61" s="21"/>
      <c r="H61" s="22" t="str">
        <f>'32M+игры'!Q16</f>
        <v>Глазов Петр-Вечерский Григорий</v>
      </c>
      <c r="I61" s="9"/>
      <c r="J61" s="15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4"/>
      <c r="Z61" s="3"/>
      <c r="AA61" s="25" t="s">
        <v>98</v>
      </c>
      <c r="AB61" s="26" t="str">
        <f>'32M+игры'!R23</f>
        <v>Ибрагимли Севиндж-Яркова Мария</v>
      </c>
      <c r="AC61" s="9"/>
      <c r="AD61" s="15"/>
      <c r="AE61" s="15"/>
      <c r="AF61" s="86" t="s">
        <v>68</v>
      </c>
      <c r="AG61" s="10" t="str">
        <f>'32M+игры'!S36</f>
        <v>21-13 21-9 -</v>
      </c>
      <c r="AH61" s="15"/>
      <c r="AI61" s="15"/>
      <c r="AJ61" s="9"/>
      <c r="AK61" s="9">
        <v>11</v>
      </c>
      <c r="AL61" s="9"/>
      <c r="AM61" s="9"/>
      <c r="AN61" s="9"/>
      <c r="AO61" s="9"/>
      <c r="AP61" s="20"/>
      <c r="AQ61" s="20"/>
      <c r="AR61" s="9"/>
      <c r="AS61" s="9"/>
      <c r="AT61" s="9"/>
      <c r="AU61" s="85"/>
      <c r="AV61" s="24"/>
      <c r="AW61" s="4"/>
      <c r="AX61" s="9"/>
      <c r="AY61" s="3"/>
      <c r="AZ61" s="20"/>
      <c r="BA61" s="20"/>
      <c r="BB61" s="9"/>
      <c r="BC61" s="9"/>
      <c r="BD61" s="9"/>
      <c r="BE61" s="25" t="s">
        <v>79</v>
      </c>
      <c r="BF61" s="26" t="str">
        <f>'32M+игры'!R51</f>
        <v>Духовская Татьяна-Черных Валентина</v>
      </c>
      <c r="BG61" s="4"/>
    </row>
    <row r="62" spans="1:59" ht="15.75" thickBot="1">
      <c r="A62" s="3"/>
      <c r="B62" s="25">
        <v>18</v>
      </c>
      <c r="C62" s="26" t="str">
        <f>VLOOKUP(B62,'32M+'!A1:C154,2,FALSE)</f>
        <v>Канева Анна-Корякина Маргарита</v>
      </c>
      <c r="D62" s="9"/>
      <c r="E62" s="15"/>
      <c r="F62" s="15"/>
      <c r="G62" s="88" t="s">
        <v>23</v>
      </c>
      <c r="H62" s="23" t="str">
        <f>'32M+игры'!S16</f>
        <v>21-14 21-16 -</v>
      </c>
      <c r="I62" s="15"/>
      <c r="J62" s="15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4"/>
      <c r="Z62" s="3"/>
      <c r="AA62" s="21" t="s">
        <v>22</v>
      </c>
      <c r="AB62" s="22" t="str">
        <f>'32M+игры'!R24</f>
        <v>Черных Олег-Токарь Максим</v>
      </c>
      <c r="AC62" s="9"/>
      <c r="AD62" s="15"/>
      <c r="AE62" s="9"/>
      <c r="AF62" s="87"/>
      <c r="AG62" s="11" t="str">
        <f>'32M+игры'!S37</f>
        <v>13-21 21-13 22-20</v>
      </c>
      <c r="AH62" s="9"/>
      <c r="AI62" s="9"/>
      <c r="AJ62" s="9"/>
      <c r="AK62" s="12" t="s">
        <v>67</v>
      </c>
      <c r="AL62" s="7" t="str">
        <f>'32M+игры'!R48</f>
        <v>Духовской Алексей-Малышева Елена</v>
      </c>
      <c r="AM62" s="9"/>
      <c r="AN62" s="9"/>
      <c r="AO62" s="9"/>
      <c r="AP62" s="20"/>
      <c r="AQ62" s="20"/>
      <c r="AR62" s="9"/>
      <c r="AS62" s="9"/>
      <c r="AT62" s="9"/>
      <c r="AU62" s="25" t="s">
        <v>73</v>
      </c>
      <c r="AV62" s="26" t="str">
        <f>'32M+игры'!R65</f>
        <v>Ибрагимли Севиндж-Яркова Мария</v>
      </c>
      <c r="AW62" s="4"/>
      <c r="AX62" s="9"/>
      <c r="AY62" s="5"/>
      <c r="AZ62" s="28"/>
      <c r="BA62" s="28"/>
      <c r="BB62" s="16"/>
      <c r="BC62" s="16"/>
      <c r="BD62" s="16"/>
      <c r="BE62" s="28"/>
      <c r="BF62" s="28"/>
      <c r="BG62" s="6"/>
    </row>
    <row r="63" spans="1:59" ht="15.75" thickBot="1">
      <c r="A63" s="3"/>
      <c r="B63" s="21">
        <v>31</v>
      </c>
      <c r="C63" s="22">
        <f>VLOOKUP(B63,'32M+'!A1:C154,2,FALSE)</f>
        <v>0</v>
      </c>
      <c r="D63" s="9"/>
      <c r="E63" s="15"/>
      <c r="F63" s="9"/>
      <c r="G63" s="88"/>
      <c r="H63" s="24" t="str">
        <f>'32M+игры'!S17</f>
        <v>-21 - -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4"/>
      <c r="Z63" s="3"/>
      <c r="AA63" s="84" t="s">
        <v>77</v>
      </c>
      <c r="AB63" s="23"/>
      <c r="AC63" s="15"/>
      <c r="AD63" s="15"/>
      <c r="AE63" s="9"/>
      <c r="AF63" s="13"/>
      <c r="AG63" s="8" t="str">
        <f>'32M+игры'!Q37</f>
        <v>Черных Олег-Токарь Максим</v>
      </c>
      <c r="AH63" s="9"/>
      <c r="AI63" s="9"/>
      <c r="AJ63" s="9"/>
      <c r="AK63" s="86" t="s">
        <v>70</v>
      </c>
      <c r="AL63" s="10"/>
      <c r="AM63" s="9"/>
      <c r="AN63" s="9"/>
      <c r="AO63" s="9"/>
      <c r="AP63" s="20"/>
      <c r="AQ63" s="20"/>
      <c r="AR63" s="9"/>
      <c r="AS63" s="9"/>
      <c r="AT63" s="9"/>
      <c r="AU63" s="20"/>
      <c r="AV63" s="20"/>
      <c r="AW63" s="4"/>
      <c r="AX63" s="9"/>
      <c r="AY63" s="9"/>
      <c r="AZ63" s="20"/>
      <c r="BA63" s="20"/>
      <c r="BB63" s="9"/>
      <c r="BC63" s="9"/>
    </row>
    <row r="64" spans="1:59" ht="15.75" thickBot="1">
      <c r="A64" s="3"/>
      <c r="B64" s="88" t="s">
        <v>15</v>
      </c>
      <c r="C64" s="23"/>
      <c r="D64" s="15"/>
      <c r="E64" s="15"/>
      <c r="F64" s="9"/>
      <c r="G64" s="25"/>
      <c r="H64" s="26" t="str">
        <f>'32M+игры'!Q17</f>
        <v>Пирогов Владимир-Белоцветова Евгения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4"/>
      <c r="Z64" s="3"/>
      <c r="AA64" s="85"/>
      <c r="AB64" s="24"/>
      <c r="AC64" s="9"/>
      <c r="AD64" s="9"/>
      <c r="AE64" s="9"/>
      <c r="AF64" s="9"/>
      <c r="AG64" s="9"/>
      <c r="AH64" s="9"/>
      <c r="AI64" s="9"/>
      <c r="AJ64" s="9"/>
      <c r="AK64" s="87"/>
      <c r="AL64" s="11"/>
      <c r="AM64" s="9"/>
      <c r="AN64" s="9"/>
      <c r="AO64" s="9"/>
      <c r="AP64" s="20"/>
      <c r="AQ64" s="20"/>
      <c r="AR64" s="9"/>
      <c r="AS64" s="9"/>
      <c r="AT64" s="9"/>
      <c r="AU64" s="20"/>
      <c r="AV64" s="20"/>
      <c r="AW64" s="4"/>
      <c r="AX64" s="9"/>
      <c r="AY64" s="9"/>
      <c r="AZ64" s="20"/>
      <c r="BA64" s="20"/>
      <c r="BB64" s="9"/>
      <c r="BC64" s="9"/>
    </row>
    <row r="65" spans="1:55" ht="15.75" thickBot="1">
      <c r="A65" s="3"/>
      <c r="B65" s="88"/>
      <c r="C65" s="24"/>
      <c r="D65" s="9"/>
      <c r="E65" s="9"/>
      <c r="F65" s="9"/>
      <c r="G65" s="20"/>
      <c r="H65" s="2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4"/>
      <c r="Z65" s="3"/>
      <c r="AA65" s="25" t="s">
        <v>99</v>
      </c>
      <c r="AB65" s="26" t="str">
        <f>'32M+игры'!R25</f>
        <v>Глазов Петр-Вечерский Григорий</v>
      </c>
      <c r="AC65" s="9"/>
      <c r="AD65" s="9"/>
      <c r="AE65" s="9"/>
      <c r="AF65" s="9"/>
      <c r="AG65" s="9"/>
      <c r="AH65" s="9"/>
      <c r="AI65" s="9"/>
      <c r="AJ65" s="9"/>
      <c r="AK65" s="13" t="s">
        <v>68</v>
      </c>
      <c r="AL65" s="8" t="str">
        <f>'32M+игры'!R49</f>
        <v>Духовской Дмитрий-Ткачев Павел</v>
      </c>
      <c r="AM65" s="9"/>
      <c r="AN65" s="9"/>
      <c r="AO65" s="9"/>
      <c r="AP65" s="20"/>
      <c r="AQ65" s="20"/>
      <c r="AR65" s="9"/>
      <c r="AS65" s="9"/>
      <c r="AT65" s="9"/>
      <c r="AU65" s="20"/>
      <c r="AV65" s="20"/>
      <c r="AW65" s="4"/>
      <c r="AX65" s="9"/>
      <c r="AY65" s="9"/>
      <c r="AZ65" s="20"/>
      <c r="BA65" s="20"/>
      <c r="BB65" s="9"/>
      <c r="BC65" s="9"/>
    </row>
    <row r="66" spans="1:55" ht="15.75" thickBot="1">
      <c r="A66" s="3"/>
      <c r="B66" s="25">
        <v>2</v>
      </c>
      <c r="C66" s="26" t="str">
        <f>VLOOKUP(B66,'32M+'!A1:C154,2,FALSE)</f>
        <v>Пирогов Владимир-Белоцветова Евгения</v>
      </c>
      <c r="D66" s="9"/>
      <c r="E66" s="9"/>
      <c r="F66" s="9"/>
      <c r="G66" s="20"/>
      <c r="H66" s="2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4"/>
      <c r="Z66" s="5"/>
      <c r="AA66" s="28"/>
      <c r="AB66" s="28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28"/>
      <c r="AQ66" s="28"/>
      <c r="AR66" s="16"/>
      <c r="AS66" s="16"/>
      <c r="AT66" s="16"/>
      <c r="AU66" s="28"/>
      <c r="AV66" s="28"/>
      <c r="AW66" s="6"/>
      <c r="AX66" s="9"/>
      <c r="AY66" s="9"/>
      <c r="AZ66" s="20"/>
      <c r="BA66" s="20"/>
      <c r="BB66" s="9"/>
      <c r="BC66" s="9"/>
    </row>
    <row r="67" spans="1:55" ht="15.75" thickBot="1">
      <c r="A67" s="5"/>
      <c r="B67" s="27"/>
      <c r="C67" s="28"/>
      <c r="D67" s="16"/>
      <c r="E67" s="16"/>
      <c r="F67" s="16"/>
      <c r="G67" s="28"/>
      <c r="H67" s="28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6"/>
    </row>
    <row r="68" spans="1:55">
      <c r="AX68" s="9"/>
      <c r="AY68" s="9"/>
      <c r="AZ68" s="20"/>
      <c r="BA68" s="20"/>
      <c r="BB68" s="9"/>
      <c r="BC68" s="9"/>
    </row>
  </sheetData>
  <mergeCells count="80">
    <mergeCell ref="B24:B25"/>
    <mergeCell ref="B4:B5"/>
    <mergeCell ref="B8:B9"/>
    <mergeCell ref="B12:B13"/>
    <mergeCell ref="B16:B17"/>
    <mergeCell ref="B20:B21"/>
    <mergeCell ref="B52:B53"/>
    <mergeCell ref="B56:B57"/>
    <mergeCell ref="B60:B61"/>
    <mergeCell ref="B64:B65"/>
    <mergeCell ref="G6:G7"/>
    <mergeCell ref="G14:G15"/>
    <mergeCell ref="G22:G23"/>
    <mergeCell ref="G30:G31"/>
    <mergeCell ref="G38:G39"/>
    <mergeCell ref="G46:G47"/>
    <mergeCell ref="B28:B29"/>
    <mergeCell ref="B32:B33"/>
    <mergeCell ref="B36:B37"/>
    <mergeCell ref="B40:B41"/>
    <mergeCell ref="B44:B45"/>
    <mergeCell ref="B48:B49"/>
    <mergeCell ref="G54:G55"/>
    <mergeCell ref="G62:G63"/>
    <mergeCell ref="L10:L11"/>
    <mergeCell ref="L26:L27"/>
    <mergeCell ref="L42:L43"/>
    <mergeCell ref="L58:L59"/>
    <mergeCell ref="AP18:AP19"/>
    <mergeCell ref="AA20:AA21"/>
    <mergeCell ref="Q18:Q19"/>
    <mergeCell ref="Q50:Q51"/>
    <mergeCell ref="V34:V35"/>
    <mergeCell ref="V50:V51"/>
    <mergeCell ref="AF22:AF23"/>
    <mergeCell ref="AA24:AA25"/>
    <mergeCell ref="AA51:AA52"/>
    <mergeCell ref="AP51:AP52"/>
    <mergeCell ref="AU4:AU5"/>
    <mergeCell ref="AZ6:AZ7"/>
    <mergeCell ref="AU8:AU9"/>
    <mergeCell ref="AK10:AK11"/>
    <mergeCell ref="AA12:AA13"/>
    <mergeCell ref="AA4:AA5"/>
    <mergeCell ref="AF6:AF7"/>
    <mergeCell ref="AA8:AA9"/>
    <mergeCell ref="AA63:AA64"/>
    <mergeCell ref="BE25:BE26"/>
    <mergeCell ref="AZ27:AZ28"/>
    <mergeCell ref="AZ23:AZ24"/>
    <mergeCell ref="BE10:BE11"/>
    <mergeCell ref="AU12:AU13"/>
    <mergeCell ref="AZ14:AZ15"/>
    <mergeCell ref="AU16:AU17"/>
    <mergeCell ref="AP26:AP27"/>
    <mergeCell ref="BE16:BE17"/>
    <mergeCell ref="AK26:AK27"/>
    <mergeCell ref="AA28:AA29"/>
    <mergeCell ref="AF30:AF31"/>
    <mergeCell ref="AA32:AA33"/>
    <mergeCell ref="AF14:AF15"/>
    <mergeCell ref="AA16:AA17"/>
    <mergeCell ref="AK63:AK64"/>
    <mergeCell ref="BE32:BE33"/>
    <mergeCell ref="AK33:AK34"/>
    <mergeCell ref="AK37:AK38"/>
    <mergeCell ref="AP35:AP36"/>
    <mergeCell ref="AP42:AP43"/>
    <mergeCell ref="BE53:BE54"/>
    <mergeCell ref="BE59:BE60"/>
    <mergeCell ref="AZ51:AZ52"/>
    <mergeCell ref="AZ55:AZ56"/>
    <mergeCell ref="AA55:AA56"/>
    <mergeCell ref="AA59:AA60"/>
    <mergeCell ref="AF53:AF54"/>
    <mergeCell ref="AP55:AP56"/>
    <mergeCell ref="AU53:AU54"/>
    <mergeCell ref="AU60:AU61"/>
    <mergeCell ref="AF61:AF62"/>
    <mergeCell ref="AK57:AK58"/>
  </mergeCells>
  <printOptions horizontalCentered="1" verticalCentered="1"/>
  <pageMargins left="0.27559055118110237" right="0.27559055118110237" top="0.35433070866141736" bottom="0.39370078740157483" header="0.23622047244094491" footer="0.23622047244094491"/>
  <pageSetup paperSize="9" scale="4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1"/>
  <sheetViews>
    <sheetView zoomScale="90" zoomScaleNormal="90" workbookViewId="0">
      <selection activeCell="F66" sqref="F66"/>
    </sheetView>
  </sheetViews>
  <sheetFormatPr defaultRowHeight="15"/>
  <cols>
    <col min="1" max="1" width="2" style="34" bestFit="1" customWidth="1"/>
    <col min="2" max="2" width="3" style="30" bestFit="1" customWidth="1"/>
    <col min="3" max="3" width="3" customWidth="1"/>
    <col min="4" max="4" width="40.140625" bestFit="1" customWidth="1"/>
    <col min="5" max="5" width="1.7109375" bestFit="1" customWidth="1"/>
    <col min="6" max="6" width="39.42578125" bestFit="1" customWidth="1"/>
    <col min="7" max="7" width="4" style="41" bestFit="1" customWidth="1"/>
    <col min="8" max="8" width="3.85546875" style="41" bestFit="1" customWidth="1"/>
    <col min="9" max="10" width="4" style="42" bestFit="1" customWidth="1"/>
    <col min="11" max="11" width="3.28515625" style="43" bestFit="1" customWidth="1"/>
    <col min="12" max="12" width="3.85546875" style="43" bestFit="1" customWidth="1"/>
    <col min="13" max="16" width="2.7109375" hidden="1" customWidth="1"/>
    <col min="17" max="17" width="18.5703125" hidden="1" customWidth="1"/>
    <col min="18" max="18" width="20.28515625" hidden="1" customWidth="1"/>
    <col min="19" max="19" width="17.28515625" hidden="1" customWidth="1"/>
    <col min="20" max="21" width="0" hidden="1" customWidth="1"/>
  </cols>
  <sheetData>
    <row r="1" spans="1:19">
      <c r="G1" s="41">
        <v>1</v>
      </c>
      <c r="H1" s="41" t="s">
        <v>200</v>
      </c>
      <c r="I1" s="42">
        <v>2</v>
      </c>
      <c r="J1" s="42" t="s">
        <v>200</v>
      </c>
      <c r="K1" s="43">
        <v>3</v>
      </c>
      <c r="L1" s="43" t="s">
        <v>200</v>
      </c>
      <c r="Q1" t="s">
        <v>199</v>
      </c>
      <c r="R1" t="s">
        <v>201</v>
      </c>
      <c r="S1" t="s">
        <v>202</v>
      </c>
    </row>
    <row r="2" spans="1:19">
      <c r="A2" s="92" t="s">
        <v>183</v>
      </c>
      <c r="B2" s="30">
        <v>1</v>
      </c>
      <c r="D2" s="41" t="str">
        <f>'32M+сетка'!C3</f>
        <v>Ушаков Алексей-Черных Джулия</v>
      </c>
      <c r="E2" s="32" t="s">
        <v>180</v>
      </c>
      <c r="F2" s="32">
        <f>'32M+сетка'!C6</f>
        <v>0</v>
      </c>
      <c r="G2" s="41">
        <v>21</v>
      </c>
      <c r="M2">
        <f t="shared" ref="M2:M33" si="0">IF(G2-H2=0,0,IF(G2-H2&gt;0,1,-1))</f>
        <v>1</v>
      </c>
      <c r="N2">
        <f t="shared" ref="N2:N33" si="1">IF(I2-J2=0,0,IF(I2-J2&gt;0,1,-1))</f>
        <v>0</v>
      </c>
      <c r="O2">
        <f t="shared" ref="O2:O33" si="2">IF(K2-L2=0,0,IF(K2-L2&gt;0,1,-1))</f>
        <v>0</v>
      </c>
      <c r="P2">
        <f t="shared" ref="P2:P65" si="3">SUM(M2:O2)</f>
        <v>1</v>
      </c>
      <c r="Q2" t="str">
        <f t="shared" ref="Q2:Q33" si="4">IF(P2=0,0,IF(P2&gt;0,D2,F2))</f>
        <v>Ушаков Алексей-Черных Джулия</v>
      </c>
      <c r="R2">
        <f t="shared" ref="R2:R33" si="5">IF(P2=0,0,IF(P2&gt;0,F2,D2))</f>
        <v>0</v>
      </c>
      <c r="S2" t="str">
        <f>CONCATENATE(G2,"-",H2," ",I2,"-",J2," ",K2,"-",L2)</f>
        <v>21- - -</v>
      </c>
    </row>
    <row r="3" spans="1:19">
      <c r="A3" s="92"/>
      <c r="B3" s="30">
        <v>2</v>
      </c>
      <c r="C3" s="41"/>
      <c r="D3" s="41" t="str">
        <f>'32M+сетка'!C7</f>
        <v>Солнцев Евгений-Шуктомов Николай</v>
      </c>
      <c r="E3" s="32" t="s">
        <v>180</v>
      </c>
      <c r="F3" s="32" t="str">
        <f>'32M+сетка'!C10</f>
        <v>Елькин Дмитрий-Стрелецкая Наталья</v>
      </c>
      <c r="G3" s="41">
        <v>21</v>
      </c>
      <c r="H3" s="41">
        <v>13</v>
      </c>
      <c r="I3" s="42">
        <v>14</v>
      </c>
      <c r="J3" s="42">
        <v>21</v>
      </c>
      <c r="K3" s="43">
        <v>13</v>
      </c>
      <c r="L3" s="43">
        <v>21</v>
      </c>
      <c r="M3">
        <f t="shared" si="0"/>
        <v>1</v>
      </c>
      <c r="N3">
        <f t="shared" si="1"/>
        <v>-1</v>
      </c>
      <c r="O3">
        <f t="shared" si="2"/>
        <v>-1</v>
      </c>
      <c r="P3">
        <f t="shared" si="3"/>
        <v>-1</v>
      </c>
      <c r="Q3" t="str">
        <f t="shared" si="4"/>
        <v>Елькин Дмитрий-Стрелецкая Наталья</v>
      </c>
      <c r="R3" t="str">
        <f t="shared" si="5"/>
        <v>Солнцев Евгений-Шуктомов Николай</v>
      </c>
      <c r="S3" t="str">
        <f t="shared" ref="S3:S66" si="6">CONCATENATE(G3,"-",H3," ",I3,"-",J3," ",K3,"-",L3)</f>
        <v>21-13 14-21 13-21</v>
      </c>
    </row>
    <row r="4" spans="1:19">
      <c r="A4" s="92"/>
      <c r="B4" s="30">
        <v>3</v>
      </c>
      <c r="D4" s="41" t="str">
        <f>'32M+сетка'!C11</f>
        <v>Духовской Алексей-Малышева Елена</v>
      </c>
      <c r="E4" s="32" t="s">
        <v>180</v>
      </c>
      <c r="F4" s="32">
        <f>'32M+сетка'!C14</f>
        <v>0</v>
      </c>
      <c r="G4" s="41">
        <v>21</v>
      </c>
      <c r="M4">
        <f t="shared" si="0"/>
        <v>1</v>
      </c>
      <c r="N4">
        <f t="shared" si="1"/>
        <v>0</v>
      </c>
      <c r="O4">
        <f t="shared" si="2"/>
        <v>0</v>
      </c>
      <c r="P4">
        <f t="shared" si="3"/>
        <v>1</v>
      </c>
      <c r="Q4" t="str">
        <f t="shared" si="4"/>
        <v>Духовской Алексей-Малышева Елена</v>
      </c>
      <c r="R4">
        <f t="shared" si="5"/>
        <v>0</v>
      </c>
      <c r="S4" t="str">
        <f t="shared" si="6"/>
        <v>21- - -</v>
      </c>
    </row>
    <row r="5" spans="1:19">
      <c r="A5" s="92"/>
      <c r="B5" s="30">
        <v>4</v>
      </c>
      <c r="D5" s="41">
        <f>'32M+сетка'!C15</f>
        <v>0</v>
      </c>
      <c r="E5" s="32" t="s">
        <v>180</v>
      </c>
      <c r="F5" s="32" t="str">
        <f>'32M+сетка'!C18</f>
        <v>Наумов Эдуард-Куклис Ян</v>
      </c>
      <c r="H5" s="41">
        <v>21</v>
      </c>
      <c r="M5">
        <f t="shared" si="0"/>
        <v>-1</v>
      </c>
      <c r="N5">
        <f t="shared" si="1"/>
        <v>0</v>
      </c>
      <c r="O5">
        <f t="shared" si="2"/>
        <v>0</v>
      </c>
      <c r="P5">
        <f t="shared" si="3"/>
        <v>-1</v>
      </c>
      <c r="Q5" t="str">
        <f t="shared" si="4"/>
        <v>Наумов Эдуард-Куклис Ян</v>
      </c>
      <c r="R5">
        <f t="shared" si="5"/>
        <v>0</v>
      </c>
      <c r="S5" t="str">
        <f t="shared" si="6"/>
        <v>-21 - -</v>
      </c>
    </row>
    <row r="6" spans="1:19">
      <c r="A6" s="92"/>
      <c r="B6" s="30">
        <v>5</v>
      </c>
      <c r="D6" s="41" t="str">
        <f>'32M+сетка'!C19</f>
        <v>Зиновьев Андрей-Медведева Алина</v>
      </c>
      <c r="E6" s="32" t="s">
        <v>180</v>
      </c>
      <c r="F6" s="32">
        <f>'32M+сетка'!C22</f>
        <v>0</v>
      </c>
      <c r="G6" s="41">
        <v>21</v>
      </c>
      <c r="M6">
        <f t="shared" si="0"/>
        <v>1</v>
      </c>
      <c r="N6">
        <f t="shared" si="1"/>
        <v>0</v>
      </c>
      <c r="O6">
        <f t="shared" si="2"/>
        <v>0</v>
      </c>
      <c r="P6">
        <f t="shared" si="3"/>
        <v>1</v>
      </c>
      <c r="Q6" t="str">
        <f t="shared" si="4"/>
        <v>Зиновьев Андрей-Медведева Алина</v>
      </c>
      <c r="R6">
        <f t="shared" si="5"/>
        <v>0</v>
      </c>
      <c r="S6" t="str">
        <f t="shared" si="6"/>
        <v>21- - -</v>
      </c>
    </row>
    <row r="7" spans="1:19">
      <c r="A7" s="92"/>
      <c r="B7" s="30">
        <v>6</v>
      </c>
      <c r="C7" s="41"/>
      <c r="D7" s="41" t="str">
        <f>'32M+сетка'!C23</f>
        <v>Ткачева Елена-Васькин Олег</v>
      </c>
      <c r="E7" s="32" t="s">
        <v>180</v>
      </c>
      <c r="F7" s="32" t="str">
        <f>'32M+сетка'!C26</f>
        <v>Горсков Феликс-Михеева Анна</v>
      </c>
      <c r="G7" s="41">
        <v>21</v>
      </c>
      <c r="H7" s="41">
        <v>12</v>
      </c>
      <c r="I7" s="42">
        <v>12</v>
      </c>
      <c r="J7" s="42">
        <v>21</v>
      </c>
      <c r="K7" s="43">
        <v>21</v>
      </c>
      <c r="L7" s="43">
        <v>16</v>
      </c>
      <c r="M7">
        <f t="shared" si="0"/>
        <v>1</v>
      </c>
      <c r="N7">
        <f t="shared" si="1"/>
        <v>-1</v>
      </c>
      <c r="O7">
        <f t="shared" si="2"/>
        <v>1</v>
      </c>
      <c r="P7">
        <f t="shared" si="3"/>
        <v>1</v>
      </c>
      <c r="Q7" t="str">
        <f t="shared" si="4"/>
        <v>Ткачева Елена-Васькин Олег</v>
      </c>
      <c r="R7" t="str">
        <f t="shared" si="5"/>
        <v>Горсков Феликс-Михеева Анна</v>
      </c>
      <c r="S7" t="str">
        <f t="shared" si="6"/>
        <v>21-12 12-21 21-16</v>
      </c>
    </row>
    <row r="8" spans="1:19">
      <c r="A8" s="92"/>
      <c r="B8" s="30">
        <v>7</v>
      </c>
      <c r="C8" s="41"/>
      <c r="D8" s="41" t="str">
        <f>'32M+сетка'!C27</f>
        <v>Некрасов Роман-Шайдюк Константин</v>
      </c>
      <c r="E8" s="32" t="s">
        <v>180</v>
      </c>
      <c r="F8" s="32" t="str">
        <f>'32M+сетка'!C30</f>
        <v>Симаков Константин-Шулепова Ульяна</v>
      </c>
      <c r="G8" s="41">
        <v>21</v>
      </c>
      <c r="H8" s="41">
        <v>10</v>
      </c>
      <c r="I8" s="42">
        <v>21</v>
      </c>
      <c r="J8" s="42">
        <v>16</v>
      </c>
      <c r="M8">
        <f t="shared" si="0"/>
        <v>1</v>
      </c>
      <c r="N8">
        <f t="shared" si="1"/>
        <v>1</v>
      </c>
      <c r="O8">
        <f t="shared" si="2"/>
        <v>0</v>
      </c>
      <c r="P8">
        <f t="shared" si="3"/>
        <v>2</v>
      </c>
      <c r="Q8" t="str">
        <f t="shared" si="4"/>
        <v>Некрасов Роман-Шайдюк Константин</v>
      </c>
      <c r="R8" t="str">
        <f t="shared" si="5"/>
        <v>Симаков Константин-Шулепова Ульяна</v>
      </c>
      <c r="S8" t="str">
        <f t="shared" si="6"/>
        <v>21-10 21-16 -</v>
      </c>
    </row>
    <row r="9" spans="1:19">
      <c r="A9" s="92"/>
      <c r="B9" s="30">
        <v>8</v>
      </c>
      <c r="D9" s="41">
        <f>'32M+сетка'!C31</f>
        <v>0</v>
      </c>
      <c r="E9" s="32" t="s">
        <v>180</v>
      </c>
      <c r="F9" s="32" t="str">
        <f>'32M+сетка'!C34</f>
        <v>Духовской Максим-Балас Екатерина</v>
      </c>
      <c r="H9" s="41">
        <v>21</v>
      </c>
      <c r="M9">
        <f t="shared" si="0"/>
        <v>-1</v>
      </c>
      <c r="N9">
        <f t="shared" si="1"/>
        <v>0</v>
      </c>
      <c r="O9">
        <f t="shared" si="2"/>
        <v>0</v>
      </c>
      <c r="P9">
        <f t="shared" si="3"/>
        <v>-1</v>
      </c>
      <c r="Q9" t="str">
        <f t="shared" si="4"/>
        <v>Духовской Максим-Балас Екатерина</v>
      </c>
      <c r="R9">
        <f t="shared" si="5"/>
        <v>0</v>
      </c>
      <c r="S9" t="str">
        <f t="shared" si="6"/>
        <v>-21 - -</v>
      </c>
    </row>
    <row r="10" spans="1:19">
      <c r="A10" s="92"/>
      <c r="B10" s="30">
        <v>9</v>
      </c>
      <c r="D10" s="41" t="str">
        <f>'32M+сетка'!C35</f>
        <v>Духовской Дмитрий-Ткачев Павел</v>
      </c>
      <c r="E10" s="32" t="s">
        <v>180</v>
      </c>
      <c r="F10" s="32">
        <f>'32M+сетка'!C38</f>
        <v>0</v>
      </c>
      <c r="G10" s="41">
        <v>21</v>
      </c>
      <c r="M10">
        <f t="shared" si="0"/>
        <v>1</v>
      </c>
      <c r="N10">
        <f t="shared" si="1"/>
        <v>0</v>
      </c>
      <c r="O10">
        <f t="shared" si="2"/>
        <v>0</v>
      </c>
      <c r="P10">
        <f t="shared" si="3"/>
        <v>1</v>
      </c>
      <c r="Q10" t="str">
        <f t="shared" si="4"/>
        <v>Духовской Дмитрий-Ткачев Павел</v>
      </c>
      <c r="R10">
        <f t="shared" si="5"/>
        <v>0</v>
      </c>
      <c r="S10" t="str">
        <f t="shared" si="6"/>
        <v>21- - -</v>
      </c>
    </row>
    <row r="11" spans="1:19">
      <c r="A11" s="92"/>
      <c r="B11" s="30">
        <v>10</v>
      </c>
      <c r="C11" s="41"/>
      <c r="D11" s="41" t="str">
        <f>'32M+сетка'!C39</f>
        <v>Андреева Ирина-Белова Екатерина</v>
      </c>
      <c r="E11" s="32" t="s">
        <v>180</v>
      </c>
      <c r="F11" s="32" t="str">
        <f>'32M+сетка'!C42</f>
        <v>Пешкин Константин-Кореневская Оксана</v>
      </c>
      <c r="G11" s="41">
        <v>11</v>
      </c>
      <c r="H11" s="41">
        <v>21</v>
      </c>
      <c r="I11" s="42">
        <v>21</v>
      </c>
      <c r="J11" s="42">
        <v>23</v>
      </c>
      <c r="M11">
        <f t="shared" si="0"/>
        <v>-1</v>
      </c>
      <c r="N11">
        <f t="shared" si="1"/>
        <v>-1</v>
      </c>
      <c r="O11">
        <f t="shared" si="2"/>
        <v>0</v>
      </c>
      <c r="P11">
        <f t="shared" si="3"/>
        <v>-2</v>
      </c>
      <c r="Q11" t="str">
        <f t="shared" si="4"/>
        <v>Пешкин Константин-Кореневская Оксана</v>
      </c>
      <c r="R11" t="str">
        <f t="shared" si="5"/>
        <v>Андреева Ирина-Белова Екатерина</v>
      </c>
      <c r="S11" t="str">
        <f t="shared" si="6"/>
        <v>11-21 21-23 -</v>
      </c>
    </row>
    <row r="12" spans="1:19">
      <c r="A12" s="92"/>
      <c r="B12" s="30">
        <v>11</v>
      </c>
      <c r="D12" s="41" t="str">
        <f>'32M+сетка'!C43</f>
        <v>Духовская Татьяна-Черных Валентина</v>
      </c>
      <c r="E12" s="32" t="s">
        <v>180</v>
      </c>
      <c r="F12" s="32">
        <f>'32M+сетка'!C46</f>
        <v>0</v>
      </c>
      <c r="G12" s="41">
        <v>21</v>
      </c>
      <c r="M12">
        <f t="shared" si="0"/>
        <v>1</v>
      </c>
      <c r="N12">
        <f t="shared" si="1"/>
        <v>0</v>
      </c>
      <c r="O12">
        <f t="shared" si="2"/>
        <v>0</v>
      </c>
      <c r="P12">
        <f t="shared" si="3"/>
        <v>1</v>
      </c>
      <c r="Q12" t="str">
        <f t="shared" si="4"/>
        <v>Духовская Татьяна-Черных Валентина</v>
      </c>
      <c r="R12">
        <f t="shared" si="5"/>
        <v>0</v>
      </c>
      <c r="S12" t="str">
        <f t="shared" si="6"/>
        <v>21- - -</v>
      </c>
    </row>
    <row r="13" spans="1:19">
      <c r="A13" s="92"/>
      <c r="B13" s="30">
        <v>12</v>
      </c>
      <c r="D13" s="41">
        <f>'32M+сетка'!C47</f>
        <v>0</v>
      </c>
      <c r="E13" s="32" t="s">
        <v>180</v>
      </c>
      <c r="F13" s="32" t="str">
        <f>'32M+сетка'!C50</f>
        <v>Ибрагимли Севиндж-Яркова Мария</v>
      </c>
      <c r="H13" s="41">
        <v>21</v>
      </c>
      <c r="M13">
        <f t="shared" si="0"/>
        <v>-1</v>
      </c>
      <c r="N13">
        <f t="shared" si="1"/>
        <v>0</v>
      </c>
      <c r="O13">
        <f t="shared" si="2"/>
        <v>0</v>
      </c>
      <c r="P13">
        <f t="shared" si="3"/>
        <v>-1</v>
      </c>
      <c r="Q13" t="str">
        <f t="shared" si="4"/>
        <v>Ибрагимли Севиндж-Яркова Мария</v>
      </c>
      <c r="R13">
        <f t="shared" si="5"/>
        <v>0</v>
      </c>
      <c r="S13" t="str">
        <f t="shared" si="6"/>
        <v>-21 - -</v>
      </c>
    </row>
    <row r="14" spans="1:19">
      <c r="A14" s="92"/>
      <c r="B14" s="30">
        <v>13</v>
      </c>
      <c r="D14" s="41" t="str">
        <f>'32M+сетка'!C51</f>
        <v>Дмитриев Илья-Черных Алеся</v>
      </c>
      <c r="E14" s="32" t="s">
        <v>180</v>
      </c>
      <c r="F14" s="32">
        <f>'32M+сетка'!C54</f>
        <v>0</v>
      </c>
      <c r="G14" s="41">
        <v>21</v>
      </c>
      <c r="M14">
        <f t="shared" si="0"/>
        <v>1</v>
      </c>
      <c r="N14">
        <f t="shared" si="1"/>
        <v>0</v>
      </c>
      <c r="O14">
        <f t="shared" si="2"/>
        <v>0</v>
      </c>
      <c r="P14">
        <f t="shared" si="3"/>
        <v>1</v>
      </c>
      <c r="Q14" t="str">
        <f t="shared" si="4"/>
        <v>Дмитриев Илья-Черных Алеся</v>
      </c>
      <c r="R14">
        <f t="shared" si="5"/>
        <v>0</v>
      </c>
      <c r="S14" t="str">
        <f t="shared" si="6"/>
        <v>21- - -</v>
      </c>
    </row>
    <row r="15" spans="1:19">
      <c r="A15" s="92"/>
      <c r="B15" s="30">
        <v>14</v>
      </c>
      <c r="D15" s="41">
        <f>'32M+сетка'!C55</f>
        <v>0</v>
      </c>
      <c r="E15" s="32" t="s">
        <v>180</v>
      </c>
      <c r="F15" s="32" t="str">
        <f>'32M+сетка'!C58</f>
        <v>Черных Олег-Токарь Максим</v>
      </c>
      <c r="H15" s="41">
        <v>21</v>
      </c>
      <c r="M15">
        <f t="shared" si="0"/>
        <v>-1</v>
      </c>
      <c r="N15">
        <f t="shared" si="1"/>
        <v>0</v>
      </c>
      <c r="O15">
        <f t="shared" si="2"/>
        <v>0</v>
      </c>
      <c r="P15">
        <f t="shared" si="3"/>
        <v>-1</v>
      </c>
      <c r="Q15" t="str">
        <f t="shared" si="4"/>
        <v>Черных Олег-Токарь Максим</v>
      </c>
      <c r="R15">
        <f t="shared" si="5"/>
        <v>0</v>
      </c>
      <c r="S15" t="str">
        <f t="shared" si="6"/>
        <v>-21 - -</v>
      </c>
    </row>
    <row r="16" spans="1:19">
      <c r="A16" s="92"/>
      <c r="B16" s="30">
        <v>15</v>
      </c>
      <c r="C16" s="41"/>
      <c r="D16" s="41" t="str">
        <f>'32M+сетка'!C59</f>
        <v>Глазов Петр-Вечерский Григорий</v>
      </c>
      <c r="E16" s="32" t="s">
        <v>180</v>
      </c>
      <c r="F16" s="32" t="str">
        <f>'32M+сетка'!C62</f>
        <v>Канева Анна-Корякина Маргарита</v>
      </c>
      <c r="G16" s="41">
        <v>21</v>
      </c>
      <c r="H16" s="41">
        <v>14</v>
      </c>
      <c r="I16" s="42">
        <v>21</v>
      </c>
      <c r="J16" s="42">
        <v>16</v>
      </c>
      <c r="M16">
        <f t="shared" si="0"/>
        <v>1</v>
      </c>
      <c r="N16">
        <f t="shared" si="1"/>
        <v>1</v>
      </c>
      <c r="O16">
        <f t="shared" si="2"/>
        <v>0</v>
      </c>
      <c r="P16">
        <f t="shared" si="3"/>
        <v>2</v>
      </c>
      <c r="Q16" t="str">
        <f t="shared" si="4"/>
        <v>Глазов Петр-Вечерский Григорий</v>
      </c>
      <c r="R16" t="str">
        <f t="shared" si="5"/>
        <v>Канева Анна-Корякина Маргарита</v>
      </c>
      <c r="S16" t="str">
        <f t="shared" si="6"/>
        <v>21-14 21-16 -</v>
      </c>
    </row>
    <row r="17" spans="1:19">
      <c r="A17" s="92"/>
      <c r="B17" s="30">
        <v>16</v>
      </c>
      <c r="D17" s="41">
        <f>'32M+сетка'!C63</f>
        <v>0</v>
      </c>
      <c r="E17" s="32" t="s">
        <v>180</v>
      </c>
      <c r="F17" s="32" t="str">
        <f>'32M+сетка'!C66</f>
        <v>Пирогов Владимир-Белоцветова Евгения</v>
      </c>
      <c r="H17" s="41">
        <v>21</v>
      </c>
      <c r="M17">
        <f t="shared" si="0"/>
        <v>-1</v>
      </c>
      <c r="N17">
        <f t="shared" si="1"/>
        <v>0</v>
      </c>
      <c r="O17">
        <f t="shared" si="2"/>
        <v>0</v>
      </c>
      <c r="P17">
        <f t="shared" si="3"/>
        <v>-1</v>
      </c>
      <c r="Q17" t="str">
        <f t="shared" si="4"/>
        <v>Пирогов Владимир-Белоцветова Евгения</v>
      </c>
      <c r="R17">
        <f t="shared" si="5"/>
        <v>0</v>
      </c>
      <c r="S17" t="str">
        <f t="shared" si="6"/>
        <v>-21 - -</v>
      </c>
    </row>
    <row r="18" spans="1:19">
      <c r="A18" s="93" t="s">
        <v>184</v>
      </c>
      <c r="B18" s="30">
        <v>1</v>
      </c>
      <c r="C18" s="41">
        <v>3</v>
      </c>
      <c r="D18" s="41" t="str">
        <f>'32M+сетка'!H5</f>
        <v>Ушаков Алексей-Черных Джулия</v>
      </c>
      <c r="E18" s="31" t="s">
        <v>180</v>
      </c>
      <c r="F18" s="31" t="str">
        <f>'32M+сетка'!H8</f>
        <v>Елькин Дмитрий-Стрелецкая Наталья</v>
      </c>
      <c r="G18" s="41">
        <v>21</v>
      </c>
      <c r="H18" s="41">
        <v>19</v>
      </c>
      <c r="I18" s="42">
        <v>21</v>
      </c>
      <c r="J18" s="42">
        <v>12</v>
      </c>
      <c r="M18">
        <f t="shared" si="0"/>
        <v>1</v>
      </c>
      <c r="N18">
        <f t="shared" si="1"/>
        <v>1</v>
      </c>
      <c r="O18">
        <f t="shared" si="2"/>
        <v>0</v>
      </c>
      <c r="P18">
        <f t="shared" si="3"/>
        <v>2</v>
      </c>
      <c r="Q18" t="str">
        <f t="shared" si="4"/>
        <v>Ушаков Алексей-Черных Джулия</v>
      </c>
      <c r="R18" t="str">
        <f t="shared" si="5"/>
        <v>Елькин Дмитрий-Стрелецкая Наталья</v>
      </c>
      <c r="S18" t="str">
        <f t="shared" si="6"/>
        <v>21-19 21-12 -</v>
      </c>
    </row>
    <row r="19" spans="1:19">
      <c r="A19" s="93"/>
      <c r="B19" s="30">
        <v>2</v>
      </c>
      <c r="C19" s="41">
        <v>4</v>
      </c>
      <c r="D19" s="41" t="str">
        <f>'32M+сетка'!H13</f>
        <v>Духовской Алексей-Малышева Елена</v>
      </c>
      <c r="E19" s="31" t="s">
        <v>180</v>
      </c>
      <c r="F19" s="31" t="str">
        <f>'32M+сетка'!H16</f>
        <v>Наумов Эдуард-Куклис Ян</v>
      </c>
      <c r="G19" s="41">
        <v>18</v>
      </c>
      <c r="H19" s="41">
        <v>21</v>
      </c>
      <c r="I19" s="42">
        <v>13</v>
      </c>
      <c r="J19" s="42">
        <v>21</v>
      </c>
      <c r="M19">
        <f t="shared" si="0"/>
        <v>-1</v>
      </c>
      <c r="N19">
        <f t="shared" si="1"/>
        <v>-1</v>
      </c>
      <c r="O19">
        <f t="shared" si="2"/>
        <v>0</v>
      </c>
      <c r="P19">
        <f t="shared" si="3"/>
        <v>-2</v>
      </c>
      <c r="Q19" t="str">
        <f t="shared" si="4"/>
        <v>Наумов Эдуард-Куклис Ян</v>
      </c>
      <c r="R19" t="str">
        <f t="shared" si="5"/>
        <v>Духовской Алексей-Малышева Елена</v>
      </c>
      <c r="S19" t="str">
        <f t="shared" si="6"/>
        <v>18-21 13-21 -</v>
      </c>
    </row>
    <row r="20" spans="1:19">
      <c r="A20" s="93"/>
      <c r="B20" s="30">
        <v>3</v>
      </c>
      <c r="C20" s="41">
        <v>2</v>
      </c>
      <c r="D20" s="41" t="str">
        <f>'32M+сетка'!H21</f>
        <v>Зиновьев Андрей-Медведева Алина</v>
      </c>
      <c r="E20" s="31" t="s">
        <v>180</v>
      </c>
      <c r="F20" s="31" t="str">
        <f>'32M+сетка'!H24</f>
        <v>Ткачева Елена-Васькин Олег</v>
      </c>
      <c r="G20" s="41">
        <v>21</v>
      </c>
      <c r="H20" s="41">
        <v>16</v>
      </c>
      <c r="I20" s="42">
        <v>22</v>
      </c>
      <c r="J20" s="42">
        <v>24</v>
      </c>
      <c r="K20" s="43">
        <v>21</v>
      </c>
      <c r="L20" s="43">
        <v>17</v>
      </c>
      <c r="M20">
        <f t="shared" si="0"/>
        <v>1</v>
      </c>
      <c r="N20">
        <f t="shared" si="1"/>
        <v>-1</v>
      </c>
      <c r="O20">
        <f t="shared" si="2"/>
        <v>1</v>
      </c>
      <c r="P20">
        <f t="shared" si="3"/>
        <v>1</v>
      </c>
      <c r="Q20" t="str">
        <f t="shared" si="4"/>
        <v>Зиновьев Андрей-Медведева Алина</v>
      </c>
      <c r="R20" t="str">
        <f t="shared" si="5"/>
        <v>Ткачева Елена-Васькин Олег</v>
      </c>
      <c r="S20" t="str">
        <f t="shared" si="6"/>
        <v>21-16 22-24 21-17</v>
      </c>
    </row>
    <row r="21" spans="1:19">
      <c r="A21" s="93"/>
      <c r="B21" s="30">
        <v>4</v>
      </c>
      <c r="C21" s="41">
        <v>1</v>
      </c>
      <c r="D21" s="41" t="str">
        <f>'32M+сетка'!H29</f>
        <v>Некрасов Роман-Шайдюк Константин</v>
      </c>
      <c r="E21" s="31" t="s">
        <v>180</v>
      </c>
      <c r="F21" s="31" t="str">
        <f>'32M+сетка'!H32</f>
        <v>Духовской Максим-Балас Екатерина</v>
      </c>
      <c r="G21" s="41">
        <v>17</v>
      </c>
      <c r="H21" s="41">
        <v>21</v>
      </c>
      <c r="I21" s="42">
        <v>18</v>
      </c>
      <c r="J21" s="42">
        <v>21</v>
      </c>
      <c r="M21">
        <f t="shared" si="0"/>
        <v>-1</v>
      </c>
      <c r="N21">
        <f t="shared" si="1"/>
        <v>-1</v>
      </c>
      <c r="O21">
        <f t="shared" si="2"/>
        <v>0</v>
      </c>
      <c r="P21">
        <f t="shared" si="3"/>
        <v>-2</v>
      </c>
      <c r="Q21" t="str">
        <f t="shared" si="4"/>
        <v>Духовской Максим-Балас Екатерина</v>
      </c>
      <c r="R21" t="str">
        <f t="shared" si="5"/>
        <v>Некрасов Роман-Шайдюк Константин</v>
      </c>
      <c r="S21" t="str">
        <f t="shared" si="6"/>
        <v>17-21 18-21 -</v>
      </c>
    </row>
    <row r="22" spans="1:19">
      <c r="A22" s="93"/>
      <c r="B22" s="30">
        <v>5</v>
      </c>
      <c r="C22" s="41"/>
      <c r="D22" s="41" t="str">
        <f>'32M+сетка'!H37</f>
        <v>Духовской Дмитрий-Ткачев Павел</v>
      </c>
      <c r="E22" s="31" t="s">
        <v>180</v>
      </c>
      <c r="F22" s="31" t="str">
        <f>'32M+сетка'!H40</f>
        <v>Пешкин Константин-Кореневская Оксана</v>
      </c>
      <c r="G22" s="41">
        <v>17</v>
      </c>
      <c r="H22" s="41">
        <v>21</v>
      </c>
      <c r="I22" s="42">
        <v>16</v>
      </c>
      <c r="J22" s="42">
        <v>21</v>
      </c>
      <c r="M22">
        <f t="shared" si="0"/>
        <v>-1</v>
      </c>
      <c r="N22">
        <f t="shared" si="1"/>
        <v>-1</v>
      </c>
      <c r="O22">
        <f t="shared" si="2"/>
        <v>0</v>
      </c>
      <c r="P22">
        <f t="shared" si="3"/>
        <v>-2</v>
      </c>
      <c r="Q22" t="str">
        <f t="shared" si="4"/>
        <v>Пешкин Константин-Кореневская Оксана</v>
      </c>
      <c r="R22" t="str">
        <f t="shared" si="5"/>
        <v>Духовской Дмитрий-Ткачев Павел</v>
      </c>
      <c r="S22" t="str">
        <f t="shared" si="6"/>
        <v>17-21 16-21 -</v>
      </c>
    </row>
    <row r="23" spans="1:19">
      <c r="A23" s="93"/>
      <c r="B23" s="30">
        <v>6</v>
      </c>
      <c r="C23" s="41">
        <v>2</v>
      </c>
      <c r="D23" s="41" t="str">
        <f>'32M+сетка'!H45</f>
        <v>Духовская Татьяна-Черных Валентина</v>
      </c>
      <c r="E23" s="31" t="s">
        <v>180</v>
      </c>
      <c r="F23" s="31" t="str">
        <f>'32M+сетка'!H48</f>
        <v>Ибрагимли Севиндж-Яркова Мария</v>
      </c>
      <c r="G23" s="41">
        <v>21</v>
      </c>
      <c r="H23" s="41">
        <v>19</v>
      </c>
      <c r="I23" s="42">
        <v>21</v>
      </c>
      <c r="J23" s="42">
        <v>18</v>
      </c>
      <c r="M23">
        <f t="shared" si="0"/>
        <v>1</v>
      </c>
      <c r="N23">
        <f t="shared" si="1"/>
        <v>1</v>
      </c>
      <c r="O23">
        <f t="shared" si="2"/>
        <v>0</v>
      </c>
      <c r="P23">
        <f t="shared" si="3"/>
        <v>2</v>
      </c>
      <c r="Q23" t="str">
        <f t="shared" si="4"/>
        <v>Духовская Татьяна-Черных Валентина</v>
      </c>
      <c r="R23" t="str">
        <f t="shared" si="5"/>
        <v>Ибрагимли Севиндж-Яркова Мария</v>
      </c>
      <c r="S23" t="str">
        <f t="shared" si="6"/>
        <v>21-19 21-18 -</v>
      </c>
    </row>
    <row r="24" spans="1:19">
      <c r="A24" s="93"/>
      <c r="B24" s="30">
        <v>7</v>
      </c>
      <c r="C24" s="41">
        <v>1</v>
      </c>
      <c r="D24" s="41" t="str">
        <f>'32M+сетка'!H53</f>
        <v>Дмитриев Илья-Черных Алеся</v>
      </c>
      <c r="E24" s="31" t="s">
        <v>180</v>
      </c>
      <c r="F24" s="31" t="str">
        <f>'32M+сетка'!H56</f>
        <v>Черных Олег-Токарь Максим</v>
      </c>
      <c r="G24" s="41">
        <v>23</v>
      </c>
      <c r="H24" s="41">
        <v>21</v>
      </c>
      <c r="I24" s="42">
        <v>21</v>
      </c>
      <c r="J24" s="42">
        <v>11</v>
      </c>
      <c r="M24">
        <f t="shared" si="0"/>
        <v>1</v>
      </c>
      <c r="N24">
        <f t="shared" si="1"/>
        <v>1</v>
      </c>
      <c r="O24">
        <f t="shared" si="2"/>
        <v>0</v>
      </c>
      <c r="P24">
        <f t="shared" si="3"/>
        <v>2</v>
      </c>
      <c r="Q24" t="str">
        <f t="shared" si="4"/>
        <v>Дмитриев Илья-Черных Алеся</v>
      </c>
      <c r="R24" t="str">
        <f t="shared" si="5"/>
        <v>Черных Олег-Токарь Максим</v>
      </c>
      <c r="S24" t="str">
        <f t="shared" si="6"/>
        <v>23-21 21-11 -</v>
      </c>
    </row>
    <row r="25" spans="1:19">
      <c r="A25" s="93"/>
      <c r="B25" s="30">
        <v>8</v>
      </c>
      <c r="C25" s="41">
        <v>4</v>
      </c>
      <c r="D25" s="41" t="str">
        <f>'32M+сетка'!H61</f>
        <v>Глазов Петр-Вечерский Григорий</v>
      </c>
      <c r="E25" s="31" t="s">
        <v>180</v>
      </c>
      <c r="F25" s="31" t="str">
        <f>'32M+сетка'!H64</f>
        <v>Пирогов Владимир-Белоцветова Евгения</v>
      </c>
      <c r="G25" s="41">
        <v>18</v>
      </c>
      <c r="H25" s="41">
        <v>21</v>
      </c>
      <c r="I25" s="42">
        <v>15</v>
      </c>
      <c r="J25" s="42">
        <v>21</v>
      </c>
      <c r="M25">
        <f t="shared" si="0"/>
        <v>-1</v>
      </c>
      <c r="N25">
        <f t="shared" si="1"/>
        <v>-1</v>
      </c>
      <c r="O25">
        <f t="shared" si="2"/>
        <v>0</v>
      </c>
      <c r="P25">
        <f t="shared" si="3"/>
        <v>-2</v>
      </c>
      <c r="Q25" t="str">
        <f t="shared" si="4"/>
        <v>Пирогов Владимир-Белоцветова Евгения</v>
      </c>
      <c r="R25" t="str">
        <f t="shared" si="5"/>
        <v>Глазов Петр-Вечерский Григорий</v>
      </c>
      <c r="S25" t="str">
        <f t="shared" si="6"/>
        <v>18-21 15-21 -</v>
      </c>
    </row>
    <row r="26" spans="1:19">
      <c r="A26" s="94" t="s">
        <v>182</v>
      </c>
      <c r="B26" s="30">
        <v>1</v>
      </c>
      <c r="D26" s="41">
        <f>'32M+сетка'!AB3</f>
        <v>0</v>
      </c>
      <c r="E26" s="33" t="s">
        <v>180</v>
      </c>
      <c r="F26" s="33" t="str">
        <f>'32M+сетка'!AB6</f>
        <v>Солнцев Евгений-Шуктомов Николай</v>
      </c>
      <c r="H26" s="41">
        <v>21</v>
      </c>
      <c r="M26">
        <f t="shared" si="0"/>
        <v>-1</v>
      </c>
      <c r="N26">
        <f t="shared" si="1"/>
        <v>0</v>
      </c>
      <c r="O26">
        <f t="shared" si="2"/>
        <v>0</v>
      </c>
      <c r="P26">
        <f t="shared" si="3"/>
        <v>-1</v>
      </c>
      <c r="Q26" t="str">
        <f t="shared" si="4"/>
        <v>Солнцев Евгений-Шуктомов Николай</v>
      </c>
      <c r="R26">
        <f t="shared" si="5"/>
        <v>0</v>
      </c>
      <c r="S26" t="str">
        <f t="shared" si="6"/>
        <v>-21 - -</v>
      </c>
    </row>
    <row r="27" spans="1:19">
      <c r="A27" s="94"/>
      <c r="B27" s="30">
        <v>2</v>
      </c>
      <c r="D27" s="41">
        <f>'32M+сетка'!AB7</f>
        <v>0</v>
      </c>
      <c r="E27" s="33" t="s">
        <v>180</v>
      </c>
      <c r="F27" s="33">
        <f>'32M+сетка'!AB10</f>
        <v>0</v>
      </c>
      <c r="H27" s="41">
        <v>21</v>
      </c>
      <c r="M27">
        <f t="shared" si="0"/>
        <v>-1</v>
      </c>
      <c r="N27">
        <f t="shared" si="1"/>
        <v>0</v>
      </c>
      <c r="O27">
        <f t="shared" si="2"/>
        <v>0</v>
      </c>
      <c r="P27">
        <f t="shared" si="3"/>
        <v>-1</v>
      </c>
      <c r="Q27">
        <f t="shared" si="4"/>
        <v>0</v>
      </c>
      <c r="R27">
        <f t="shared" si="5"/>
        <v>0</v>
      </c>
      <c r="S27" t="str">
        <f t="shared" si="6"/>
        <v>-21 - -</v>
      </c>
    </row>
    <row r="28" spans="1:19">
      <c r="A28" s="94"/>
      <c r="B28" s="30">
        <v>3</v>
      </c>
      <c r="D28" s="41">
        <f>'32M+сетка'!AB11</f>
        <v>0</v>
      </c>
      <c r="E28" s="33" t="s">
        <v>180</v>
      </c>
      <c r="F28" s="33" t="str">
        <f>'32M+сетка'!AB14</f>
        <v>Горсков Феликс-Михеева Анна</v>
      </c>
      <c r="H28" s="41">
        <v>21</v>
      </c>
      <c r="M28">
        <f t="shared" si="0"/>
        <v>-1</v>
      </c>
      <c r="N28">
        <f t="shared" si="1"/>
        <v>0</v>
      </c>
      <c r="O28">
        <f t="shared" si="2"/>
        <v>0</v>
      </c>
      <c r="P28">
        <f t="shared" si="3"/>
        <v>-1</v>
      </c>
      <c r="Q28" t="str">
        <f t="shared" si="4"/>
        <v>Горсков Феликс-Михеева Анна</v>
      </c>
      <c r="R28">
        <f t="shared" si="5"/>
        <v>0</v>
      </c>
      <c r="S28" t="str">
        <f t="shared" si="6"/>
        <v>-21 - -</v>
      </c>
    </row>
    <row r="29" spans="1:19">
      <c r="A29" s="94"/>
      <c r="B29" s="30">
        <v>4</v>
      </c>
      <c r="D29" s="41" t="str">
        <f>'32M+сетка'!AB15</f>
        <v>Симаков Константин-Шулепова Ульяна</v>
      </c>
      <c r="E29" s="33" t="s">
        <v>180</v>
      </c>
      <c r="F29" s="33">
        <f>'32M+сетка'!AB18</f>
        <v>0</v>
      </c>
      <c r="G29" s="41">
        <v>21</v>
      </c>
      <c r="M29">
        <f t="shared" si="0"/>
        <v>1</v>
      </c>
      <c r="N29">
        <f t="shared" si="1"/>
        <v>0</v>
      </c>
      <c r="O29">
        <f t="shared" si="2"/>
        <v>0</v>
      </c>
      <c r="P29">
        <f t="shared" si="3"/>
        <v>1</v>
      </c>
      <c r="Q29" t="str">
        <f t="shared" si="4"/>
        <v>Симаков Константин-Шулепова Ульяна</v>
      </c>
      <c r="R29">
        <f t="shared" si="5"/>
        <v>0</v>
      </c>
      <c r="S29" t="str">
        <f t="shared" si="6"/>
        <v>21- - -</v>
      </c>
    </row>
    <row r="30" spans="1:19">
      <c r="A30" s="94"/>
      <c r="B30" s="30">
        <v>5</v>
      </c>
      <c r="D30" s="41">
        <f>'32M+сетка'!AB19</f>
        <v>0</v>
      </c>
      <c r="E30" s="33" t="s">
        <v>180</v>
      </c>
      <c r="F30" s="33" t="str">
        <f>'32M+сетка'!AB22</f>
        <v>Андреева Ирина-Белова Екатерина</v>
      </c>
      <c r="H30" s="41">
        <v>21</v>
      </c>
      <c r="M30">
        <f t="shared" si="0"/>
        <v>-1</v>
      </c>
      <c r="N30">
        <f t="shared" si="1"/>
        <v>0</v>
      </c>
      <c r="O30">
        <f t="shared" si="2"/>
        <v>0</v>
      </c>
      <c r="P30">
        <f t="shared" si="3"/>
        <v>-1</v>
      </c>
      <c r="Q30" t="str">
        <f t="shared" si="4"/>
        <v>Андреева Ирина-Белова Екатерина</v>
      </c>
      <c r="R30">
        <f t="shared" si="5"/>
        <v>0</v>
      </c>
      <c r="S30" t="str">
        <f t="shared" si="6"/>
        <v>-21 - -</v>
      </c>
    </row>
    <row r="31" spans="1:19">
      <c r="A31" s="94"/>
      <c r="B31" s="30">
        <v>6</v>
      </c>
      <c r="D31" s="41">
        <f>'32M+сетка'!AB23</f>
        <v>0</v>
      </c>
      <c r="E31" s="33" t="s">
        <v>180</v>
      </c>
      <c r="F31" s="33">
        <f>'32M+сетка'!AB26</f>
        <v>0</v>
      </c>
      <c r="G31" s="41">
        <v>21</v>
      </c>
      <c r="M31">
        <f t="shared" si="0"/>
        <v>1</v>
      </c>
      <c r="N31">
        <f t="shared" si="1"/>
        <v>0</v>
      </c>
      <c r="O31">
        <f t="shared" si="2"/>
        <v>0</v>
      </c>
      <c r="P31">
        <f t="shared" si="3"/>
        <v>1</v>
      </c>
      <c r="Q31">
        <f t="shared" si="4"/>
        <v>0</v>
      </c>
      <c r="R31">
        <f t="shared" si="5"/>
        <v>0</v>
      </c>
      <c r="S31" t="str">
        <f t="shared" si="6"/>
        <v>21- - -</v>
      </c>
    </row>
    <row r="32" spans="1:19">
      <c r="A32" s="94"/>
      <c r="B32" s="30">
        <v>7</v>
      </c>
      <c r="D32" s="41">
        <f>'32M+сетка'!AB27</f>
        <v>0</v>
      </c>
      <c r="E32" s="33" t="s">
        <v>180</v>
      </c>
      <c r="F32" s="33">
        <f>'32M+сетка'!AB30</f>
        <v>0</v>
      </c>
      <c r="G32" s="41">
        <v>21</v>
      </c>
      <c r="M32">
        <f t="shared" si="0"/>
        <v>1</v>
      </c>
      <c r="N32">
        <f t="shared" si="1"/>
        <v>0</v>
      </c>
      <c r="O32">
        <f t="shared" si="2"/>
        <v>0</v>
      </c>
      <c r="P32">
        <f t="shared" si="3"/>
        <v>1</v>
      </c>
      <c r="Q32">
        <f t="shared" si="4"/>
        <v>0</v>
      </c>
      <c r="R32">
        <f t="shared" si="5"/>
        <v>0</v>
      </c>
      <c r="S32" t="str">
        <f t="shared" si="6"/>
        <v>21- - -</v>
      </c>
    </row>
    <row r="33" spans="1:19">
      <c r="A33" s="94"/>
      <c r="B33" s="30">
        <v>8</v>
      </c>
      <c r="D33" s="41" t="str">
        <f>'32M+сетка'!AB31</f>
        <v>Канева Анна-Корякина Маргарита</v>
      </c>
      <c r="E33" s="33" t="s">
        <v>180</v>
      </c>
      <c r="F33" s="33">
        <f>'32M+сетка'!AB34</f>
        <v>0</v>
      </c>
      <c r="G33" s="41">
        <v>21</v>
      </c>
      <c r="M33">
        <f t="shared" si="0"/>
        <v>1</v>
      </c>
      <c r="N33">
        <f t="shared" si="1"/>
        <v>0</v>
      </c>
      <c r="O33">
        <f t="shared" si="2"/>
        <v>0</v>
      </c>
      <c r="P33">
        <f t="shared" si="3"/>
        <v>1</v>
      </c>
      <c r="Q33" t="str">
        <f t="shared" si="4"/>
        <v>Канева Анна-Корякина Маргарита</v>
      </c>
      <c r="R33">
        <f t="shared" si="5"/>
        <v>0</v>
      </c>
      <c r="S33" t="str">
        <f t="shared" si="6"/>
        <v>21- - -</v>
      </c>
    </row>
    <row r="34" spans="1:19">
      <c r="A34" s="95" t="s">
        <v>185</v>
      </c>
      <c r="B34" s="30">
        <v>1</v>
      </c>
      <c r="C34" s="41">
        <v>4</v>
      </c>
      <c r="D34" s="41" t="str">
        <f>'32M+сетка'!AB50</f>
        <v>Елькин Дмитрий-Стрелецкая Наталья</v>
      </c>
      <c r="E34" s="36" t="s">
        <v>180</v>
      </c>
      <c r="F34" s="36" t="str">
        <f>'32M+сетка'!AB53</f>
        <v>Духовской Алексей-Малышева Елена</v>
      </c>
      <c r="G34" s="41">
        <v>23</v>
      </c>
      <c r="H34" s="41">
        <v>25</v>
      </c>
      <c r="I34" s="42">
        <v>19</v>
      </c>
      <c r="J34" s="42">
        <v>21</v>
      </c>
      <c r="M34">
        <f t="shared" ref="M34:M69" si="7">IF(G34-H34=0,0,IF(G34-H34&gt;0,1,-1))</f>
        <v>-1</v>
      </c>
      <c r="N34">
        <f t="shared" ref="N34:N69" si="8">IF(I34-J34=0,0,IF(I34-J34&gt;0,1,-1))</f>
        <v>-1</v>
      </c>
      <c r="O34">
        <f t="shared" ref="O34:O69" si="9">IF(K34-L34=0,0,IF(K34-L34&gt;0,1,-1))</f>
        <v>0</v>
      </c>
      <c r="P34">
        <f t="shared" si="3"/>
        <v>-2</v>
      </c>
      <c r="Q34" t="str">
        <f t="shared" ref="Q34:Q65" si="10">IF(P34=0,0,IF(P34&gt;0,D34,F34))</f>
        <v>Духовской Алексей-Малышева Елена</v>
      </c>
      <c r="R34" t="str">
        <f t="shared" ref="R34:R69" si="11">IF(P34=0,0,IF(P34&gt;0,F34,D34))</f>
        <v>Елькин Дмитрий-Стрелецкая Наталья</v>
      </c>
      <c r="S34" t="str">
        <f t="shared" si="6"/>
        <v>23-25 19-21 -</v>
      </c>
    </row>
    <row r="35" spans="1:19">
      <c r="A35" s="95"/>
      <c r="B35" s="30">
        <v>2</v>
      </c>
      <c r="C35" s="41">
        <v>3</v>
      </c>
      <c r="D35" s="41" t="str">
        <f>'32M+сетка'!AB54</f>
        <v>Ткачева Елена-Васькин Олег</v>
      </c>
      <c r="E35" s="36" t="s">
        <v>180</v>
      </c>
      <c r="F35" s="36" t="str">
        <f>'32M+сетка'!AB57</f>
        <v>Некрасов Роман-Шайдюк Константин</v>
      </c>
      <c r="G35" s="41">
        <v>21</v>
      </c>
      <c r="H35" s="41">
        <v>18</v>
      </c>
      <c r="I35" s="42">
        <v>19</v>
      </c>
      <c r="J35" s="42">
        <v>21</v>
      </c>
      <c r="K35" s="43">
        <v>6</v>
      </c>
      <c r="L35" s="43">
        <v>21</v>
      </c>
      <c r="M35">
        <f t="shared" si="7"/>
        <v>1</v>
      </c>
      <c r="N35">
        <f t="shared" si="8"/>
        <v>-1</v>
      </c>
      <c r="O35">
        <f t="shared" si="9"/>
        <v>-1</v>
      </c>
      <c r="P35">
        <f t="shared" si="3"/>
        <v>-1</v>
      </c>
      <c r="Q35" t="str">
        <f t="shared" si="10"/>
        <v>Некрасов Роман-Шайдюк Константин</v>
      </c>
      <c r="R35" t="str">
        <f t="shared" si="11"/>
        <v>Ткачева Елена-Васькин Олег</v>
      </c>
      <c r="S35" t="str">
        <f t="shared" si="6"/>
        <v>21-18 19-21 6-21</v>
      </c>
    </row>
    <row r="36" spans="1:19">
      <c r="A36" s="95"/>
      <c r="B36" s="30">
        <v>3</v>
      </c>
      <c r="C36" s="41">
        <v>4</v>
      </c>
      <c r="D36" s="41" t="str">
        <f>'32M+сетка'!AB58</f>
        <v>Духовской Дмитрий-Ткачев Павел</v>
      </c>
      <c r="E36" s="36" t="s">
        <v>180</v>
      </c>
      <c r="F36" s="36" t="str">
        <f>'32M+сетка'!AB61</f>
        <v>Ибрагимли Севиндж-Яркова Мария</v>
      </c>
      <c r="G36" s="41">
        <v>21</v>
      </c>
      <c r="H36" s="41">
        <v>13</v>
      </c>
      <c r="I36" s="42">
        <v>21</v>
      </c>
      <c r="J36" s="42">
        <v>9</v>
      </c>
      <c r="M36">
        <f t="shared" si="7"/>
        <v>1</v>
      </c>
      <c r="N36">
        <f t="shared" si="8"/>
        <v>1</v>
      </c>
      <c r="O36">
        <f t="shared" si="9"/>
        <v>0</v>
      </c>
      <c r="P36">
        <f t="shared" si="3"/>
        <v>2</v>
      </c>
      <c r="Q36" t="str">
        <f t="shared" si="10"/>
        <v>Духовской Дмитрий-Ткачев Павел</v>
      </c>
      <c r="R36" t="str">
        <f t="shared" si="11"/>
        <v>Ибрагимли Севиндж-Яркова Мария</v>
      </c>
      <c r="S36" t="str">
        <f t="shared" si="6"/>
        <v>21-13 21-9 -</v>
      </c>
    </row>
    <row r="37" spans="1:19">
      <c r="A37" s="95"/>
      <c r="B37" s="30">
        <v>4</v>
      </c>
      <c r="C37" s="41">
        <v>2</v>
      </c>
      <c r="D37" s="41" t="str">
        <f>'32M+сетка'!AB62</f>
        <v>Черных Олег-Токарь Максим</v>
      </c>
      <c r="E37" s="36" t="s">
        <v>180</v>
      </c>
      <c r="F37" s="36" t="str">
        <f>'32M+сетка'!AB65</f>
        <v>Глазов Петр-Вечерский Григорий</v>
      </c>
      <c r="G37" s="41">
        <v>13</v>
      </c>
      <c r="H37" s="41">
        <v>21</v>
      </c>
      <c r="I37" s="42">
        <v>21</v>
      </c>
      <c r="J37" s="42">
        <v>13</v>
      </c>
      <c r="K37" s="43">
        <v>22</v>
      </c>
      <c r="L37" s="43">
        <v>20</v>
      </c>
      <c r="M37">
        <f t="shared" si="7"/>
        <v>-1</v>
      </c>
      <c r="N37">
        <f t="shared" si="8"/>
        <v>1</v>
      </c>
      <c r="O37">
        <f t="shared" si="9"/>
        <v>1</v>
      </c>
      <c r="P37">
        <f t="shared" si="3"/>
        <v>1</v>
      </c>
      <c r="Q37" t="str">
        <f t="shared" si="10"/>
        <v>Черных Олег-Токарь Максим</v>
      </c>
      <c r="R37" t="str">
        <f t="shared" si="11"/>
        <v>Глазов Петр-Вечерский Григорий</v>
      </c>
      <c r="S37" t="str">
        <f t="shared" si="6"/>
        <v>13-21 21-13 22-20</v>
      </c>
    </row>
    <row r="38" spans="1:19">
      <c r="A38" s="96" t="s">
        <v>186</v>
      </c>
      <c r="B38" s="30">
        <v>1</v>
      </c>
      <c r="D38" s="41" t="str">
        <f>'32M+сетка'!AG5</f>
        <v>Солнцев Евгений-Шуктомов Николай</v>
      </c>
      <c r="E38" s="35" t="s">
        <v>180</v>
      </c>
      <c r="F38" s="35">
        <f>'32M+сетка'!AG8</f>
        <v>0</v>
      </c>
      <c r="G38" s="41">
        <v>21</v>
      </c>
      <c r="M38">
        <f t="shared" si="7"/>
        <v>1</v>
      </c>
      <c r="N38">
        <f t="shared" si="8"/>
        <v>0</v>
      </c>
      <c r="O38">
        <f t="shared" si="9"/>
        <v>0</v>
      </c>
      <c r="P38">
        <f t="shared" si="3"/>
        <v>1</v>
      </c>
      <c r="Q38" t="str">
        <f t="shared" si="10"/>
        <v>Солнцев Евгений-Шуктомов Николай</v>
      </c>
      <c r="R38">
        <f t="shared" si="11"/>
        <v>0</v>
      </c>
      <c r="S38" t="str">
        <f t="shared" si="6"/>
        <v>21- - -</v>
      </c>
    </row>
    <row r="39" spans="1:19">
      <c r="A39" s="96"/>
      <c r="B39" s="30">
        <v>2</v>
      </c>
      <c r="C39" s="41">
        <v>1</v>
      </c>
      <c r="D39" s="41" t="str">
        <f>'32M+сетка'!AG13</f>
        <v>Горсков Феликс-Михеева Анна</v>
      </c>
      <c r="E39" s="35" t="s">
        <v>180</v>
      </c>
      <c r="F39" s="35" t="str">
        <f>'32M+сетка'!AG16</f>
        <v>Симаков Константин-Шулепова Ульяна</v>
      </c>
      <c r="G39" s="41">
        <v>21</v>
      </c>
      <c r="H39" s="41">
        <v>15</v>
      </c>
      <c r="I39" s="42">
        <v>21</v>
      </c>
      <c r="J39" s="42">
        <v>8</v>
      </c>
      <c r="M39">
        <f t="shared" si="7"/>
        <v>1</v>
      </c>
      <c r="N39">
        <f t="shared" si="8"/>
        <v>1</v>
      </c>
      <c r="O39">
        <f t="shared" si="9"/>
        <v>0</v>
      </c>
      <c r="P39">
        <f t="shared" si="3"/>
        <v>2</v>
      </c>
      <c r="Q39" t="str">
        <f t="shared" si="10"/>
        <v>Горсков Феликс-Михеева Анна</v>
      </c>
      <c r="R39" t="str">
        <f t="shared" si="11"/>
        <v>Симаков Константин-Шулепова Ульяна</v>
      </c>
      <c r="S39" t="str">
        <f t="shared" si="6"/>
        <v>21-15 21-8 -</v>
      </c>
    </row>
    <row r="40" spans="1:19">
      <c r="A40" s="96"/>
      <c r="B40" s="30">
        <v>3</v>
      </c>
      <c r="D40" s="41" t="str">
        <f>'32M+сетка'!AG21</f>
        <v>Андреева Ирина-Белова Екатерина</v>
      </c>
      <c r="E40" s="35" t="s">
        <v>180</v>
      </c>
      <c r="F40" s="35">
        <f>'32M+сетка'!AG24</f>
        <v>0</v>
      </c>
      <c r="G40" s="41">
        <v>21</v>
      </c>
      <c r="M40">
        <f t="shared" si="7"/>
        <v>1</v>
      </c>
      <c r="N40">
        <f t="shared" si="8"/>
        <v>0</v>
      </c>
      <c r="O40">
        <f t="shared" si="9"/>
        <v>0</v>
      </c>
      <c r="P40">
        <f t="shared" si="3"/>
        <v>1</v>
      </c>
      <c r="Q40" t="str">
        <f t="shared" si="10"/>
        <v>Андреева Ирина-Белова Екатерина</v>
      </c>
      <c r="R40">
        <f t="shared" si="11"/>
        <v>0</v>
      </c>
      <c r="S40" t="str">
        <f t="shared" si="6"/>
        <v>21- - -</v>
      </c>
    </row>
    <row r="41" spans="1:19">
      <c r="A41" s="96"/>
      <c r="B41" s="30">
        <v>4</v>
      </c>
      <c r="D41" s="41">
        <f>'32M+сетка'!AG29</f>
        <v>0</v>
      </c>
      <c r="E41" s="35" t="s">
        <v>180</v>
      </c>
      <c r="F41" s="35" t="str">
        <f>'32M+сетка'!AG32</f>
        <v>Канева Анна-Корякина Маргарита</v>
      </c>
      <c r="H41" s="41">
        <v>21</v>
      </c>
      <c r="M41">
        <f t="shared" si="7"/>
        <v>-1</v>
      </c>
      <c r="N41">
        <f t="shared" si="8"/>
        <v>0</v>
      </c>
      <c r="O41">
        <f t="shared" si="9"/>
        <v>0</v>
      </c>
      <c r="P41">
        <f t="shared" si="3"/>
        <v>-1</v>
      </c>
      <c r="Q41" t="str">
        <f t="shared" si="10"/>
        <v>Канева Анна-Корякина Маргарита</v>
      </c>
      <c r="R41">
        <f t="shared" si="11"/>
        <v>0</v>
      </c>
      <c r="S41" t="str">
        <f t="shared" si="6"/>
        <v>-21 - -</v>
      </c>
    </row>
    <row r="42" spans="1:19">
      <c r="A42" s="91" t="s">
        <v>181</v>
      </c>
      <c r="B42" s="30">
        <v>1</v>
      </c>
      <c r="C42" s="41">
        <v>1</v>
      </c>
      <c r="D42" s="41" t="str">
        <f>'32M+сетка'!M9</f>
        <v>Ушаков Алексей-Черных Джулия</v>
      </c>
      <c r="E42" s="37" t="s">
        <v>180</v>
      </c>
      <c r="F42" s="37" t="str">
        <f>'32M+сетка'!M12</f>
        <v>Наумов Эдуард-Куклис Ян</v>
      </c>
      <c r="G42" s="41">
        <v>20</v>
      </c>
      <c r="H42" s="41">
        <v>22</v>
      </c>
      <c r="I42" s="42">
        <v>10</v>
      </c>
      <c r="J42" s="42">
        <v>21</v>
      </c>
      <c r="M42">
        <f t="shared" si="7"/>
        <v>-1</v>
      </c>
      <c r="N42">
        <f t="shared" si="8"/>
        <v>-1</v>
      </c>
      <c r="O42">
        <f t="shared" si="9"/>
        <v>0</v>
      </c>
      <c r="P42">
        <f t="shared" si="3"/>
        <v>-2</v>
      </c>
      <c r="Q42" t="str">
        <f t="shared" si="10"/>
        <v>Наумов Эдуард-Куклис Ян</v>
      </c>
      <c r="R42" t="str">
        <f t="shared" si="11"/>
        <v>Ушаков Алексей-Черных Джулия</v>
      </c>
      <c r="S42" t="str">
        <f t="shared" si="6"/>
        <v>20-22 10-21 -</v>
      </c>
    </row>
    <row r="43" spans="1:19">
      <c r="A43" s="91"/>
      <c r="B43" s="30">
        <v>2</v>
      </c>
      <c r="C43" s="41">
        <v>4</v>
      </c>
      <c r="D43" s="41" t="str">
        <f>'32M+сетка'!M25</f>
        <v>Зиновьев Андрей-Медведева Алина</v>
      </c>
      <c r="E43" s="37" t="s">
        <v>180</v>
      </c>
      <c r="F43" s="37" t="str">
        <f>'32M+сетка'!M28</f>
        <v>Духовской Максим-Балас Екатерина</v>
      </c>
      <c r="G43" s="41">
        <v>7</v>
      </c>
      <c r="H43" s="41">
        <v>21</v>
      </c>
      <c r="I43" s="42">
        <v>13</v>
      </c>
      <c r="J43" s="42">
        <v>21</v>
      </c>
      <c r="M43">
        <f t="shared" si="7"/>
        <v>-1</v>
      </c>
      <c r="N43">
        <f t="shared" si="8"/>
        <v>-1</v>
      </c>
      <c r="O43">
        <f t="shared" si="9"/>
        <v>0</v>
      </c>
      <c r="P43">
        <f t="shared" si="3"/>
        <v>-2</v>
      </c>
      <c r="Q43" t="str">
        <f t="shared" si="10"/>
        <v>Духовской Максим-Балас Екатерина</v>
      </c>
      <c r="R43" t="str">
        <f t="shared" si="11"/>
        <v>Зиновьев Андрей-Медведева Алина</v>
      </c>
      <c r="S43" t="str">
        <f t="shared" si="6"/>
        <v>7-21 13-21 -</v>
      </c>
    </row>
    <row r="44" spans="1:19">
      <c r="A44" s="91"/>
      <c r="B44" s="30">
        <v>3</v>
      </c>
      <c r="C44" s="41">
        <v>2</v>
      </c>
      <c r="D44" s="41" t="str">
        <f>'32M+сетка'!M41</f>
        <v>Пешкин Константин-Кореневская Оксана</v>
      </c>
      <c r="E44" s="37" t="s">
        <v>180</v>
      </c>
      <c r="F44" s="37" t="str">
        <f>'32M+сетка'!M44</f>
        <v>Духовская Татьяна-Черных Валентина</v>
      </c>
      <c r="G44" s="41">
        <v>21</v>
      </c>
      <c r="H44" s="41">
        <v>10</v>
      </c>
      <c r="I44" s="42">
        <v>17</v>
      </c>
      <c r="J44" s="42">
        <v>21</v>
      </c>
      <c r="K44" s="43">
        <v>21</v>
      </c>
      <c r="L44" s="43">
        <v>19</v>
      </c>
      <c r="M44">
        <f t="shared" si="7"/>
        <v>1</v>
      </c>
      <c r="N44">
        <f t="shared" si="8"/>
        <v>-1</v>
      </c>
      <c r="O44">
        <f t="shared" si="9"/>
        <v>1</v>
      </c>
      <c r="P44">
        <f t="shared" si="3"/>
        <v>1</v>
      </c>
      <c r="Q44" t="str">
        <f t="shared" si="10"/>
        <v>Пешкин Константин-Кореневская Оксана</v>
      </c>
      <c r="R44" t="str">
        <f t="shared" si="11"/>
        <v>Духовская Татьяна-Черных Валентина</v>
      </c>
      <c r="S44" t="str">
        <f t="shared" si="6"/>
        <v>21-10 17-21 21-19</v>
      </c>
    </row>
    <row r="45" spans="1:19">
      <c r="A45" s="91"/>
      <c r="B45" s="30">
        <v>4</v>
      </c>
      <c r="C45" s="41">
        <v>1</v>
      </c>
      <c r="D45" s="41" t="str">
        <f>'32M+сетка'!M57</f>
        <v>Дмитриев Илья-Черных Алеся</v>
      </c>
      <c r="E45" s="37" t="s">
        <v>180</v>
      </c>
      <c r="F45" s="37" t="str">
        <f>'32M+сетка'!M60</f>
        <v>Пирогов Владимир-Белоцветова Евгения</v>
      </c>
      <c r="G45" s="41">
        <v>19</v>
      </c>
      <c r="H45" s="41">
        <v>21</v>
      </c>
      <c r="I45" s="42">
        <v>21</v>
      </c>
      <c r="J45" s="42">
        <v>17</v>
      </c>
      <c r="K45" s="43">
        <v>21</v>
      </c>
      <c r="L45" s="43">
        <v>17</v>
      </c>
      <c r="M45">
        <f t="shared" si="7"/>
        <v>-1</v>
      </c>
      <c r="N45">
        <f t="shared" si="8"/>
        <v>1</v>
      </c>
      <c r="O45">
        <f t="shared" si="9"/>
        <v>1</v>
      </c>
      <c r="P45">
        <f t="shared" si="3"/>
        <v>1</v>
      </c>
      <c r="Q45" t="str">
        <f t="shared" si="10"/>
        <v>Дмитриев Илья-Черных Алеся</v>
      </c>
      <c r="R45" t="str">
        <f t="shared" si="11"/>
        <v>Пирогов Владимир-Белоцветова Евгения</v>
      </c>
      <c r="S45" t="str">
        <f t="shared" si="6"/>
        <v>19-21 21-17 21-17</v>
      </c>
    </row>
    <row r="46" spans="1:19">
      <c r="A46" s="90" t="s">
        <v>187</v>
      </c>
      <c r="B46" s="30">
        <v>1</v>
      </c>
      <c r="C46" s="41">
        <v>3</v>
      </c>
      <c r="D46" s="41" t="str">
        <f>'32M+сетка'!AL9</f>
        <v>Солнцев Евгений-Шуктомов Николай</v>
      </c>
      <c r="E46" s="38" t="s">
        <v>180</v>
      </c>
      <c r="F46" s="38" t="str">
        <f>'32M+сетка'!AL12</f>
        <v>Горсков Феликс-Михеева Анна</v>
      </c>
      <c r="G46" s="41">
        <v>8</v>
      </c>
      <c r="H46" s="41">
        <v>21</v>
      </c>
      <c r="I46" s="42">
        <v>21</v>
      </c>
      <c r="J46" s="42">
        <v>15</v>
      </c>
      <c r="K46" s="43">
        <v>21</v>
      </c>
      <c r="L46" s="43">
        <v>14</v>
      </c>
      <c r="M46">
        <f t="shared" si="7"/>
        <v>-1</v>
      </c>
      <c r="N46">
        <f t="shared" si="8"/>
        <v>1</v>
      </c>
      <c r="O46">
        <f t="shared" si="9"/>
        <v>1</v>
      </c>
      <c r="P46">
        <f t="shared" si="3"/>
        <v>1</v>
      </c>
      <c r="Q46" t="str">
        <f t="shared" si="10"/>
        <v>Солнцев Евгений-Шуктомов Николай</v>
      </c>
      <c r="R46" t="str">
        <f t="shared" si="11"/>
        <v>Горсков Феликс-Михеева Анна</v>
      </c>
      <c r="S46" t="str">
        <f t="shared" si="6"/>
        <v>8-21 21-15 21-14</v>
      </c>
    </row>
    <row r="47" spans="1:19">
      <c r="A47" s="90"/>
      <c r="B47" s="30">
        <v>2</v>
      </c>
      <c r="C47" s="41">
        <v>4</v>
      </c>
      <c r="D47" s="41" t="str">
        <f>'32M+сетка'!AL25</f>
        <v>Андреева Ирина-Белова Екатерина</v>
      </c>
      <c r="E47" s="38" t="s">
        <v>180</v>
      </c>
      <c r="F47" s="38" t="str">
        <f>'32M+сетка'!AL28</f>
        <v>Канева Анна-Корякина Маргарита</v>
      </c>
      <c r="G47" s="41">
        <v>21</v>
      </c>
      <c r="H47" s="41">
        <v>15</v>
      </c>
      <c r="I47" s="42">
        <v>21</v>
      </c>
      <c r="J47" s="42">
        <v>17</v>
      </c>
      <c r="M47">
        <f t="shared" si="7"/>
        <v>1</v>
      </c>
      <c r="N47">
        <f t="shared" si="8"/>
        <v>1</v>
      </c>
      <c r="O47">
        <f t="shared" si="9"/>
        <v>0</v>
      </c>
      <c r="P47">
        <f t="shared" si="3"/>
        <v>2</v>
      </c>
      <c r="Q47" t="str">
        <f t="shared" si="10"/>
        <v>Андреева Ирина-Белова Екатерина</v>
      </c>
      <c r="R47" t="str">
        <f t="shared" si="11"/>
        <v>Канева Анна-Корякина Маргарита</v>
      </c>
      <c r="S47" t="str">
        <f t="shared" si="6"/>
        <v>21-15 21-17 -</v>
      </c>
    </row>
    <row r="48" spans="1:19">
      <c r="A48" s="90" t="s">
        <v>188</v>
      </c>
      <c r="B48" s="30">
        <v>1</v>
      </c>
      <c r="C48" s="41">
        <v>3</v>
      </c>
      <c r="D48" s="41" t="str">
        <f>'32M+сетка'!AG52</f>
        <v>Духовской Алексей-Малышева Елена</v>
      </c>
      <c r="E48" s="39" t="s">
        <v>180</v>
      </c>
      <c r="F48" s="39" t="str">
        <f>'32M+сетка'!AG55</f>
        <v>Некрасов Роман-Шайдюк Константин</v>
      </c>
      <c r="G48" s="41">
        <v>15</v>
      </c>
      <c r="H48" s="41">
        <v>21</v>
      </c>
      <c r="I48" s="42">
        <v>16</v>
      </c>
      <c r="J48" s="42">
        <v>21</v>
      </c>
      <c r="M48">
        <f t="shared" si="7"/>
        <v>-1</v>
      </c>
      <c r="N48">
        <f t="shared" si="8"/>
        <v>-1</v>
      </c>
      <c r="O48">
        <f t="shared" si="9"/>
        <v>0</v>
      </c>
      <c r="P48">
        <f t="shared" si="3"/>
        <v>-2</v>
      </c>
      <c r="Q48" t="str">
        <f t="shared" si="10"/>
        <v>Некрасов Роман-Шайдюк Константин</v>
      </c>
      <c r="R48" t="str">
        <f t="shared" si="11"/>
        <v>Духовской Алексей-Малышева Елена</v>
      </c>
      <c r="S48" t="str">
        <f t="shared" si="6"/>
        <v>15-21 16-21 -</v>
      </c>
    </row>
    <row r="49" spans="1:19">
      <c r="A49" s="90"/>
      <c r="B49" s="30">
        <v>2</v>
      </c>
      <c r="C49" s="41">
        <v>2</v>
      </c>
      <c r="D49" s="41" t="str">
        <f>'32M+сетка'!AG60</f>
        <v>Духовской Дмитрий-Ткачев Павел</v>
      </c>
      <c r="E49" s="39" t="s">
        <v>180</v>
      </c>
      <c r="F49" s="39" t="str">
        <f>'32M+сетка'!AG63</f>
        <v>Черных Олег-Токарь Максим</v>
      </c>
      <c r="G49" s="41">
        <v>17</v>
      </c>
      <c r="H49" s="41">
        <v>21</v>
      </c>
      <c r="I49" s="42">
        <v>21</v>
      </c>
      <c r="J49" s="42">
        <v>23</v>
      </c>
      <c r="M49">
        <f t="shared" si="7"/>
        <v>-1</v>
      </c>
      <c r="N49">
        <f t="shared" si="8"/>
        <v>-1</v>
      </c>
      <c r="O49">
        <f t="shared" si="9"/>
        <v>0</v>
      </c>
      <c r="P49">
        <f t="shared" si="3"/>
        <v>-2</v>
      </c>
      <c r="Q49" t="str">
        <f t="shared" si="10"/>
        <v>Черных Олег-Токарь Максим</v>
      </c>
      <c r="R49" t="str">
        <f t="shared" si="11"/>
        <v>Духовской Дмитрий-Ткачев Павел</v>
      </c>
      <c r="S49" t="str">
        <f t="shared" si="6"/>
        <v>17-21 21-23 -</v>
      </c>
    </row>
    <row r="50" spans="1:19">
      <c r="A50" s="90" t="s">
        <v>189</v>
      </c>
      <c r="B50" s="30">
        <v>1</v>
      </c>
      <c r="C50" s="41">
        <v>4</v>
      </c>
      <c r="D50" s="41" t="str">
        <f>'32M+сетка'!BA50</f>
        <v>Ушаков Алексей-Черных Джулия</v>
      </c>
      <c r="E50" s="40" t="s">
        <v>180</v>
      </c>
      <c r="F50" s="40" t="str">
        <f>'32M+сетка'!BA53</f>
        <v>Зиновьев Андрей-Медведева Алина</v>
      </c>
      <c r="G50" s="41">
        <v>21</v>
      </c>
      <c r="H50" s="41">
        <v>23</v>
      </c>
      <c r="I50" s="42">
        <v>14</v>
      </c>
      <c r="J50" s="42">
        <v>21</v>
      </c>
      <c r="M50">
        <f t="shared" si="7"/>
        <v>-1</v>
      </c>
      <c r="N50">
        <f t="shared" si="8"/>
        <v>-1</v>
      </c>
      <c r="O50">
        <f t="shared" si="9"/>
        <v>0</v>
      </c>
      <c r="P50">
        <f t="shared" si="3"/>
        <v>-2</v>
      </c>
      <c r="Q50" t="str">
        <f t="shared" si="10"/>
        <v>Зиновьев Андрей-Медведева Алина</v>
      </c>
      <c r="R50" t="str">
        <f t="shared" si="11"/>
        <v>Ушаков Алексей-Черных Джулия</v>
      </c>
      <c r="S50" t="str">
        <f t="shared" si="6"/>
        <v>21-23 14-21 -</v>
      </c>
    </row>
    <row r="51" spans="1:19">
      <c r="A51" s="90"/>
      <c r="B51" s="30">
        <v>2</v>
      </c>
      <c r="C51" s="41">
        <v>3</v>
      </c>
      <c r="D51" s="41" t="str">
        <f>'32M+сетка'!BA54</f>
        <v>Духовская Татьяна-Черных Валентина</v>
      </c>
      <c r="E51" s="40" t="s">
        <v>180</v>
      </c>
      <c r="F51" s="40" t="str">
        <f>'32M+сетка'!BA57</f>
        <v>Пирогов Владимир-Белоцветова Евгения</v>
      </c>
      <c r="G51" s="41">
        <v>24</v>
      </c>
      <c r="H51" s="41">
        <v>26</v>
      </c>
      <c r="I51" s="42">
        <v>14</v>
      </c>
      <c r="J51" s="42">
        <v>21</v>
      </c>
      <c r="M51">
        <f t="shared" si="7"/>
        <v>-1</v>
      </c>
      <c r="N51">
        <f t="shared" si="8"/>
        <v>-1</v>
      </c>
      <c r="O51">
        <f t="shared" si="9"/>
        <v>0</v>
      </c>
      <c r="P51">
        <f t="shared" si="3"/>
        <v>-2</v>
      </c>
      <c r="Q51" t="str">
        <f t="shared" si="10"/>
        <v>Пирогов Владимир-Белоцветова Евгения</v>
      </c>
      <c r="R51" t="str">
        <f t="shared" si="11"/>
        <v>Духовская Татьяна-Черных Валентина</v>
      </c>
      <c r="S51" t="str">
        <f t="shared" si="6"/>
        <v>24-26 14-21 -</v>
      </c>
    </row>
    <row r="52" spans="1:19">
      <c r="A52" s="90" t="s">
        <v>190</v>
      </c>
      <c r="B52" s="30">
        <v>1</v>
      </c>
      <c r="D52" s="41">
        <f>'32M+сетка'!AL32</f>
        <v>0</v>
      </c>
      <c r="E52" s="31" t="s">
        <v>180</v>
      </c>
      <c r="F52" s="31" t="str">
        <f>'32M+сетка'!AL35</f>
        <v>Симаков Константин-Шулепова Ульяна</v>
      </c>
      <c r="H52" s="41">
        <v>21</v>
      </c>
      <c r="M52">
        <f t="shared" si="7"/>
        <v>-1</v>
      </c>
      <c r="N52">
        <f t="shared" si="8"/>
        <v>0</v>
      </c>
      <c r="O52">
        <f t="shared" si="9"/>
        <v>0</v>
      </c>
      <c r="P52">
        <f t="shared" si="3"/>
        <v>-1</v>
      </c>
      <c r="Q52" t="str">
        <f t="shared" si="10"/>
        <v>Симаков Константин-Шулепова Ульяна</v>
      </c>
      <c r="R52">
        <f t="shared" si="11"/>
        <v>0</v>
      </c>
      <c r="S52" t="str">
        <f t="shared" si="6"/>
        <v>-21 - -</v>
      </c>
    </row>
    <row r="53" spans="1:19">
      <c r="A53" s="90"/>
      <c r="B53" s="30">
        <v>2</v>
      </c>
      <c r="D53" s="41">
        <f>'32M+сетка'!AL36</f>
        <v>0</v>
      </c>
      <c r="E53" s="31" t="s">
        <v>180</v>
      </c>
      <c r="F53" s="31">
        <f>'32M+сетка'!AL39</f>
        <v>0</v>
      </c>
      <c r="H53" s="41">
        <v>21</v>
      </c>
      <c r="M53">
        <f t="shared" si="7"/>
        <v>-1</v>
      </c>
      <c r="N53">
        <f t="shared" si="8"/>
        <v>0</v>
      </c>
      <c r="O53">
        <f t="shared" si="9"/>
        <v>0</v>
      </c>
      <c r="P53">
        <f t="shared" si="3"/>
        <v>-1</v>
      </c>
      <c r="Q53">
        <f t="shared" si="10"/>
        <v>0</v>
      </c>
      <c r="R53">
        <f t="shared" si="11"/>
        <v>0</v>
      </c>
      <c r="S53" t="str">
        <f t="shared" si="6"/>
        <v>-21 - -</v>
      </c>
    </row>
    <row r="54" spans="1:19">
      <c r="A54" s="90" t="s">
        <v>191</v>
      </c>
      <c r="B54" s="30">
        <v>1</v>
      </c>
      <c r="C54" s="41">
        <v>2</v>
      </c>
      <c r="D54" s="41" t="str">
        <f>'32M+сетка'!AL56</f>
        <v>Некрасов Роман-Шайдюк Константин</v>
      </c>
      <c r="E54" s="32" t="s">
        <v>180</v>
      </c>
      <c r="F54" s="32" t="str">
        <f>'32M+сетка'!AL59</f>
        <v>Черных Олег-Токарь Максим</v>
      </c>
      <c r="G54" s="41">
        <v>19</v>
      </c>
      <c r="H54" s="41">
        <v>21</v>
      </c>
      <c r="I54" s="42">
        <v>15</v>
      </c>
      <c r="J54" s="42">
        <v>21</v>
      </c>
      <c r="M54">
        <f t="shared" si="7"/>
        <v>-1</v>
      </c>
      <c r="N54">
        <f t="shared" si="8"/>
        <v>-1</v>
      </c>
      <c r="O54">
        <f t="shared" si="9"/>
        <v>0</v>
      </c>
      <c r="P54">
        <f t="shared" si="3"/>
        <v>-2</v>
      </c>
      <c r="Q54" t="str">
        <f t="shared" si="10"/>
        <v>Черных Олег-Токарь Максим</v>
      </c>
      <c r="R54" t="str">
        <f t="shared" si="11"/>
        <v>Некрасов Роман-Шайдюк Константин</v>
      </c>
      <c r="S54" t="str">
        <f t="shared" si="6"/>
        <v>19-21 15-21 -</v>
      </c>
    </row>
    <row r="55" spans="1:19">
      <c r="A55" s="90"/>
      <c r="B55" s="30">
        <v>2</v>
      </c>
      <c r="C55" s="41">
        <v>3</v>
      </c>
      <c r="D55" s="41" t="str">
        <f>'32M+сетка'!AL62</f>
        <v>Духовской Алексей-Малышева Елена</v>
      </c>
      <c r="E55" s="32" t="s">
        <v>180</v>
      </c>
      <c r="F55" s="32" t="str">
        <f>'32M+сетка'!AL65</f>
        <v>Духовской Дмитрий-Ткачев Павел</v>
      </c>
      <c r="G55" s="41">
        <v>16</v>
      </c>
      <c r="H55" s="41">
        <v>21</v>
      </c>
      <c r="I55" s="42">
        <v>14</v>
      </c>
      <c r="J55" s="42">
        <v>21</v>
      </c>
      <c r="M55">
        <f t="shared" si="7"/>
        <v>-1</v>
      </c>
      <c r="N55">
        <f t="shared" si="8"/>
        <v>-1</v>
      </c>
      <c r="O55">
        <f t="shared" si="9"/>
        <v>0</v>
      </c>
      <c r="P55">
        <f t="shared" si="3"/>
        <v>-2</v>
      </c>
      <c r="Q55" t="str">
        <f t="shared" si="10"/>
        <v>Духовской Дмитрий-Ткачев Павел</v>
      </c>
      <c r="R55" t="str">
        <f t="shared" si="11"/>
        <v>Духовской Алексей-Малышева Елена</v>
      </c>
      <c r="S55" t="str">
        <f t="shared" si="6"/>
        <v>16-21 14-21 -</v>
      </c>
    </row>
    <row r="56" spans="1:19">
      <c r="A56" s="90" t="s">
        <v>192</v>
      </c>
      <c r="B56" s="30">
        <v>1</v>
      </c>
      <c r="C56" s="41">
        <v>4</v>
      </c>
      <c r="D56" s="41" t="str">
        <f>'32M+сетка'!AQ17</f>
        <v>Солнцев Евгений-Шуктомов Николай</v>
      </c>
      <c r="E56" s="33" t="s">
        <v>180</v>
      </c>
      <c r="F56" s="33" t="str">
        <f>'32M+сетка'!AQ20</f>
        <v>Андреева Ирина-Белова Екатерина</v>
      </c>
      <c r="G56" s="41">
        <v>21</v>
      </c>
      <c r="H56" s="41">
        <v>14</v>
      </c>
      <c r="I56" s="42">
        <v>21</v>
      </c>
      <c r="J56" s="42">
        <v>4</v>
      </c>
      <c r="M56">
        <f t="shared" si="7"/>
        <v>1</v>
      </c>
      <c r="N56">
        <f t="shared" si="8"/>
        <v>1</v>
      </c>
      <c r="O56">
        <f t="shared" si="9"/>
        <v>0</v>
      </c>
      <c r="P56">
        <f t="shared" si="3"/>
        <v>2</v>
      </c>
      <c r="Q56" t="str">
        <f t="shared" si="10"/>
        <v>Солнцев Евгений-Шуктомов Николай</v>
      </c>
      <c r="R56" t="str">
        <f t="shared" si="11"/>
        <v>Андреева Ирина-Белова Екатерина</v>
      </c>
      <c r="S56" t="str">
        <f t="shared" si="6"/>
        <v>21-14 21-4 -</v>
      </c>
    </row>
    <row r="57" spans="1:19">
      <c r="A57" s="90"/>
      <c r="B57" s="30">
        <v>2</v>
      </c>
      <c r="C57" s="41">
        <v>1</v>
      </c>
      <c r="D57" s="41" t="str">
        <f>'32M+сетка'!AQ25</f>
        <v>Горсков Феликс-Михеева Анна</v>
      </c>
      <c r="E57" s="33" t="s">
        <v>180</v>
      </c>
      <c r="F57" s="33" t="str">
        <f>'32M+сетка'!AQ28</f>
        <v>Канева Анна-Корякина Маргарита</v>
      </c>
      <c r="G57" s="41">
        <v>22</v>
      </c>
      <c r="H57" s="41">
        <v>20</v>
      </c>
      <c r="I57" s="42">
        <v>21</v>
      </c>
      <c r="J57" s="42">
        <v>18</v>
      </c>
      <c r="M57">
        <f t="shared" si="7"/>
        <v>1</v>
      </c>
      <c r="N57">
        <f t="shared" si="8"/>
        <v>1</v>
      </c>
      <c r="O57">
        <f t="shared" si="9"/>
        <v>0</v>
      </c>
      <c r="P57">
        <f t="shared" si="3"/>
        <v>2</v>
      </c>
      <c r="Q57" t="str">
        <f t="shared" si="10"/>
        <v>Горсков Феликс-Михеева Анна</v>
      </c>
      <c r="R57" t="str">
        <f t="shared" si="11"/>
        <v>Канева Анна-Корякина Маргарита</v>
      </c>
      <c r="S57" t="str">
        <f t="shared" si="6"/>
        <v>22-20 21-18 -</v>
      </c>
    </row>
    <row r="58" spans="1:19">
      <c r="A58" s="90" t="s">
        <v>193</v>
      </c>
      <c r="B58" s="30">
        <v>1</v>
      </c>
      <c r="D58" s="41" t="str">
        <f>'32M+сетка'!BF52</f>
        <v>Зиновьев Андрей-Медведева Алина</v>
      </c>
      <c r="E58" s="36" t="s">
        <v>180</v>
      </c>
      <c r="F58" s="36" t="str">
        <f>'32M+сетка'!BF55</f>
        <v>Пирогов Владимир-Белоцветова Евгения</v>
      </c>
      <c r="G58" s="41">
        <v>9</v>
      </c>
      <c r="H58" s="41">
        <v>21</v>
      </c>
      <c r="I58" s="42">
        <v>15</v>
      </c>
      <c r="J58" s="42">
        <v>21</v>
      </c>
      <c r="M58">
        <f t="shared" si="7"/>
        <v>-1</v>
      </c>
      <c r="N58">
        <f t="shared" si="8"/>
        <v>-1</v>
      </c>
      <c r="O58">
        <f t="shared" si="9"/>
        <v>0</v>
      </c>
      <c r="P58">
        <f t="shared" si="3"/>
        <v>-2</v>
      </c>
      <c r="Q58" t="str">
        <f t="shared" si="10"/>
        <v>Пирогов Владимир-Белоцветова Евгения</v>
      </c>
      <c r="R58" t="str">
        <f t="shared" si="11"/>
        <v>Зиновьев Андрей-Медведева Алина</v>
      </c>
      <c r="S58" t="str">
        <f t="shared" si="6"/>
        <v>9-21 15-21 -</v>
      </c>
    </row>
    <row r="59" spans="1:19">
      <c r="A59" s="90"/>
      <c r="B59" s="30">
        <v>2</v>
      </c>
      <c r="D59" s="41" t="str">
        <f>'32M+сетка'!BF58</f>
        <v>Ушаков Алексей-Черных Джулия</v>
      </c>
      <c r="E59" s="36" t="s">
        <v>180</v>
      </c>
      <c r="F59" s="36" t="str">
        <f>'32M+сетка'!BF61</f>
        <v>Духовская Татьяна-Черных Валентина</v>
      </c>
      <c r="G59" s="41">
        <v>21</v>
      </c>
      <c r="H59" s="41">
        <v>19</v>
      </c>
      <c r="I59" s="42">
        <v>16</v>
      </c>
      <c r="J59" s="42">
        <v>21</v>
      </c>
      <c r="K59" s="43">
        <v>21</v>
      </c>
      <c r="L59" s="43">
        <v>10</v>
      </c>
      <c r="M59">
        <f t="shared" si="7"/>
        <v>1</v>
      </c>
      <c r="N59">
        <f t="shared" si="8"/>
        <v>-1</v>
      </c>
      <c r="O59">
        <f t="shared" si="9"/>
        <v>1</v>
      </c>
      <c r="P59">
        <f t="shared" si="3"/>
        <v>1</v>
      </c>
      <c r="Q59" t="str">
        <f t="shared" si="10"/>
        <v>Ушаков Алексей-Черных Джулия</v>
      </c>
      <c r="R59" t="str">
        <f t="shared" si="11"/>
        <v>Духовская Татьяна-Черных Валентина</v>
      </c>
      <c r="S59" t="str">
        <f t="shared" si="6"/>
        <v>21-19 16-21 21-10</v>
      </c>
    </row>
    <row r="60" spans="1:19">
      <c r="A60" s="90" t="s">
        <v>194</v>
      </c>
      <c r="B60" s="30">
        <v>1</v>
      </c>
      <c r="D60" s="41" t="str">
        <f>'32M+сетка'!AQ34</f>
        <v>Симаков Константин-Шулепова Ульяна</v>
      </c>
      <c r="E60" s="35" t="s">
        <v>180</v>
      </c>
      <c r="F60" s="35">
        <f>'32M+сетка'!AQ37</f>
        <v>0</v>
      </c>
      <c r="G60" s="41">
        <v>21</v>
      </c>
      <c r="M60">
        <f t="shared" si="7"/>
        <v>1</v>
      </c>
      <c r="N60">
        <f t="shared" si="8"/>
        <v>0</v>
      </c>
      <c r="O60">
        <f t="shared" si="9"/>
        <v>0</v>
      </c>
      <c r="P60">
        <f t="shared" si="3"/>
        <v>1</v>
      </c>
      <c r="Q60" t="str">
        <f t="shared" si="10"/>
        <v>Симаков Константин-Шулепова Ульяна</v>
      </c>
      <c r="R60">
        <f t="shared" si="11"/>
        <v>0</v>
      </c>
      <c r="S60" t="str">
        <f t="shared" si="6"/>
        <v>21- - -</v>
      </c>
    </row>
    <row r="61" spans="1:19">
      <c r="A61" s="90"/>
      <c r="B61" s="30">
        <v>2</v>
      </c>
      <c r="D61" s="41">
        <f>'32M+сетка'!AQ41</f>
        <v>0</v>
      </c>
      <c r="E61" s="35" t="s">
        <v>180</v>
      </c>
      <c r="F61" s="35">
        <f>'32M+сетка'!AQ44</f>
        <v>0</v>
      </c>
      <c r="M61">
        <f t="shared" si="7"/>
        <v>0</v>
      </c>
      <c r="N61">
        <f t="shared" si="8"/>
        <v>0</v>
      </c>
      <c r="O61">
        <f t="shared" si="9"/>
        <v>0</v>
      </c>
      <c r="P61">
        <f t="shared" si="3"/>
        <v>0</v>
      </c>
      <c r="Q61">
        <f t="shared" si="10"/>
        <v>0</v>
      </c>
      <c r="R61">
        <f t="shared" si="11"/>
        <v>0</v>
      </c>
      <c r="S61" t="str">
        <f t="shared" si="6"/>
        <v>- - -</v>
      </c>
    </row>
    <row r="62" spans="1:19">
      <c r="A62" s="90" t="s">
        <v>195</v>
      </c>
      <c r="B62" s="30">
        <v>1</v>
      </c>
      <c r="D62" s="41" t="str">
        <f>'32M+сетка'!R17</f>
        <v>Наумов Эдуард-Куклис Ян</v>
      </c>
      <c r="E62" s="37" t="s">
        <v>180</v>
      </c>
      <c r="F62" s="37" t="str">
        <f>'32M+сетка'!R20</f>
        <v>Духовской Максим-Балас Екатерина</v>
      </c>
      <c r="G62" s="41">
        <v>19</v>
      </c>
      <c r="H62" s="41">
        <v>21</v>
      </c>
      <c r="I62" s="42">
        <v>11</v>
      </c>
      <c r="J62" s="42">
        <v>21</v>
      </c>
      <c r="M62">
        <f t="shared" si="7"/>
        <v>-1</v>
      </c>
      <c r="N62">
        <f t="shared" si="8"/>
        <v>-1</v>
      </c>
      <c r="O62">
        <f t="shared" si="9"/>
        <v>0</v>
      </c>
      <c r="P62">
        <f t="shared" si="3"/>
        <v>-2</v>
      </c>
      <c r="Q62" t="str">
        <f t="shared" si="10"/>
        <v>Духовской Максим-Балас Екатерина</v>
      </c>
      <c r="R62" t="str">
        <f t="shared" si="11"/>
        <v>Наумов Эдуард-Куклис Ян</v>
      </c>
      <c r="S62" t="str">
        <f t="shared" si="6"/>
        <v>19-21 11-21 -</v>
      </c>
    </row>
    <row r="63" spans="1:19">
      <c r="A63" s="90"/>
      <c r="B63" s="30">
        <v>2</v>
      </c>
      <c r="D63" s="41" t="str">
        <f>'32M+сетка'!R49</f>
        <v>Пешкин Константин-Кореневская Оксана</v>
      </c>
      <c r="E63" s="37" t="s">
        <v>180</v>
      </c>
      <c r="F63" s="37" t="str">
        <f>'32M+сетка'!R52</f>
        <v>Дмитриев Илья-Черных Алеся</v>
      </c>
      <c r="G63" s="41">
        <v>19</v>
      </c>
      <c r="H63" s="41">
        <v>21</v>
      </c>
      <c r="I63" s="42">
        <v>16</v>
      </c>
      <c r="J63" s="42">
        <v>21</v>
      </c>
      <c r="M63">
        <f t="shared" si="7"/>
        <v>-1</v>
      </c>
      <c r="N63">
        <f t="shared" si="8"/>
        <v>-1</v>
      </c>
      <c r="O63">
        <f t="shared" si="9"/>
        <v>0</v>
      </c>
      <c r="P63">
        <f t="shared" si="3"/>
        <v>-2</v>
      </c>
      <c r="Q63" t="str">
        <f t="shared" si="10"/>
        <v>Дмитриев Илья-Черных Алеся</v>
      </c>
      <c r="R63" t="str">
        <f t="shared" si="11"/>
        <v>Пешкин Константин-Кореневская Оксана</v>
      </c>
      <c r="S63" t="str">
        <f t="shared" si="6"/>
        <v>19-21 16-21 -</v>
      </c>
    </row>
    <row r="64" spans="1:19">
      <c r="A64" s="90" t="s">
        <v>196</v>
      </c>
      <c r="B64" s="30">
        <v>1</v>
      </c>
      <c r="C64">
        <v>1</v>
      </c>
      <c r="D64" s="41" t="str">
        <f>'32M+сетка'!AQ50</f>
        <v>Елькин Дмитрий-Стрелецкая Наталья</v>
      </c>
      <c r="E64" s="38" t="s">
        <v>180</v>
      </c>
      <c r="F64" s="38" t="str">
        <f>'32M+сетка'!AQ53</f>
        <v>Ткачева Елена-Васькин Олег</v>
      </c>
      <c r="G64" s="41">
        <v>18</v>
      </c>
      <c r="H64" s="41">
        <v>21</v>
      </c>
      <c r="I64" s="42">
        <v>21</v>
      </c>
      <c r="J64" s="42">
        <v>18</v>
      </c>
      <c r="K64" s="43">
        <v>18</v>
      </c>
      <c r="L64" s="43">
        <v>21</v>
      </c>
      <c r="M64">
        <f t="shared" si="7"/>
        <v>-1</v>
      </c>
      <c r="N64">
        <f t="shared" si="8"/>
        <v>1</v>
      </c>
      <c r="O64">
        <f t="shared" si="9"/>
        <v>-1</v>
      </c>
      <c r="P64">
        <f t="shared" si="3"/>
        <v>-1</v>
      </c>
      <c r="Q64" t="str">
        <f t="shared" si="10"/>
        <v>Ткачева Елена-Васькин Олег</v>
      </c>
      <c r="R64" t="str">
        <f t="shared" si="11"/>
        <v>Елькин Дмитрий-Стрелецкая Наталья</v>
      </c>
      <c r="S64" t="str">
        <f t="shared" si="6"/>
        <v>18-21 21-18 18-21</v>
      </c>
    </row>
    <row r="65" spans="1:19">
      <c r="A65" s="90"/>
      <c r="B65" s="30">
        <v>2</v>
      </c>
      <c r="C65">
        <v>4</v>
      </c>
      <c r="D65" s="41" t="str">
        <f>'32M+сетка'!AQ54</f>
        <v>Ибрагимли Севиндж-Яркова Мария</v>
      </c>
      <c r="E65" s="38" t="s">
        <v>180</v>
      </c>
      <c r="F65" s="38" t="str">
        <f>'32M+сетка'!AQ57</f>
        <v>Глазов Петр-Вечерский Григорий</v>
      </c>
      <c r="G65" s="41">
        <v>8</v>
      </c>
      <c r="H65" s="41">
        <v>21</v>
      </c>
      <c r="I65" s="42">
        <v>15</v>
      </c>
      <c r="J65" s="42">
        <v>21</v>
      </c>
      <c r="M65">
        <f t="shared" si="7"/>
        <v>-1</v>
      </c>
      <c r="N65">
        <f t="shared" si="8"/>
        <v>-1</v>
      </c>
      <c r="O65">
        <f t="shared" si="9"/>
        <v>0</v>
      </c>
      <c r="P65">
        <f t="shared" si="3"/>
        <v>-2</v>
      </c>
      <c r="Q65" t="str">
        <f t="shared" si="10"/>
        <v>Глазов Петр-Вечерский Григорий</v>
      </c>
      <c r="R65" t="str">
        <f t="shared" si="11"/>
        <v>Ибрагимли Севиндж-Яркова Мария</v>
      </c>
      <c r="S65" t="str">
        <f t="shared" si="6"/>
        <v>8-21 15-21 -</v>
      </c>
    </row>
    <row r="66" spans="1:19">
      <c r="A66" s="90" t="s">
        <v>197</v>
      </c>
      <c r="B66" s="30">
        <v>1</v>
      </c>
      <c r="D66" s="41" t="str">
        <f>'32M+сетка'!W33</f>
        <v>Духовской Максим-Балас Екатерина</v>
      </c>
      <c r="E66" s="39" t="s">
        <v>180</v>
      </c>
      <c r="F66" s="39" t="str">
        <f>'32M+сетка'!W36</f>
        <v>Дмитриев Илья-Черных Алеся</v>
      </c>
      <c r="G66" s="41">
        <v>16</v>
      </c>
      <c r="H66" s="41">
        <v>21</v>
      </c>
      <c r="I66" s="42">
        <v>15</v>
      </c>
      <c r="J66" s="42">
        <v>21</v>
      </c>
      <c r="M66">
        <f t="shared" si="7"/>
        <v>-1</v>
      </c>
      <c r="N66">
        <f t="shared" si="8"/>
        <v>-1</v>
      </c>
      <c r="O66">
        <f t="shared" si="9"/>
        <v>0</v>
      </c>
      <c r="P66">
        <f>SUM(M66:O66)</f>
        <v>-2</v>
      </c>
      <c r="Q66" t="str">
        <f>IF(P66=0,0,IF(P66&gt;0,D66,F66))</f>
        <v>Дмитриев Илья-Черных Алеся</v>
      </c>
      <c r="R66" t="str">
        <f t="shared" si="11"/>
        <v>Духовской Максим-Балас Екатерина</v>
      </c>
      <c r="S66" t="str">
        <f t="shared" si="6"/>
        <v>16-21 15-21 -</v>
      </c>
    </row>
    <row r="67" spans="1:19">
      <c r="A67" s="90"/>
      <c r="B67" s="30">
        <v>2</v>
      </c>
      <c r="C67">
        <v>3</v>
      </c>
      <c r="D67" s="41" t="str">
        <f>'32M+сетка'!W49</f>
        <v>Наумов Эдуард-Куклис Ян</v>
      </c>
      <c r="E67" s="39" t="s">
        <v>180</v>
      </c>
      <c r="F67" s="39" t="str">
        <f>'32M+сетка'!W52</f>
        <v>Пешкин Константин-Кореневская Оксана</v>
      </c>
      <c r="G67" s="41">
        <v>11</v>
      </c>
      <c r="H67" s="41">
        <v>21</v>
      </c>
      <c r="I67" s="42">
        <v>14</v>
      </c>
      <c r="J67" s="42">
        <v>21</v>
      </c>
      <c r="M67">
        <f t="shared" si="7"/>
        <v>-1</v>
      </c>
      <c r="N67">
        <f t="shared" si="8"/>
        <v>-1</v>
      </c>
      <c r="O67">
        <f t="shared" si="9"/>
        <v>0</v>
      </c>
      <c r="P67">
        <f>SUM(M67:O67)</f>
        <v>-2</v>
      </c>
      <c r="Q67" t="str">
        <f>IF(P67=0,0,IF(P67&gt;0,D67,F67))</f>
        <v>Пешкин Константин-Кореневская Оксана</v>
      </c>
      <c r="R67" t="str">
        <f t="shared" si="11"/>
        <v>Наумов Эдуард-Куклис Ян</v>
      </c>
      <c r="S67" t="str">
        <f>CONCATENATE(G67,"-",H67," ",I67,"-",J67," ",K67,"-",L67)</f>
        <v>11-21 14-21 -</v>
      </c>
    </row>
    <row r="68" spans="1:19">
      <c r="A68" s="90" t="s">
        <v>198</v>
      </c>
      <c r="B68" s="30">
        <v>1</v>
      </c>
      <c r="D68" s="41" t="str">
        <f>'32M+сетка'!AV52</f>
        <v>Ткачева Елена-Васькин Олег</v>
      </c>
      <c r="E68" s="40" t="s">
        <v>180</v>
      </c>
      <c r="F68" s="40" t="str">
        <f>'32M+сетка'!AV55</f>
        <v>Глазов Петр-Вечерский Григорий</v>
      </c>
      <c r="G68" s="41">
        <v>21</v>
      </c>
      <c r="H68" s="41">
        <v>23</v>
      </c>
      <c r="I68" s="42">
        <v>14</v>
      </c>
      <c r="J68" s="42">
        <v>21</v>
      </c>
      <c r="M68">
        <f t="shared" si="7"/>
        <v>-1</v>
      </c>
      <c r="N68">
        <f t="shared" si="8"/>
        <v>-1</v>
      </c>
      <c r="O68">
        <f t="shared" si="9"/>
        <v>0</v>
      </c>
      <c r="P68">
        <f>SUM(M68:O68)</f>
        <v>-2</v>
      </c>
      <c r="Q68" t="str">
        <f>IF(P68=0,0,IF(P68&gt;0,D68,F68))</f>
        <v>Глазов Петр-Вечерский Григорий</v>
      </c>
      <c r="R68" t="str">
        <f t="shared" si="11"/>
        <v>Ткачева Елена-Васькин Олег</v>
      </c>
      <c r="S68" t="str">
        <f>CONCATENATE(G68,"-",H68," ",I68,"-",J68," ",K68,"-",L68)</f>
        <v>21-23 14-21 -</v>
      </c>
    </row>
    <row r="69" spans="1:19">
      <c r="A69" s="90"/>
      <c r="B69" s="30">
        <v>2</v>
      </c>
      <c r="C69">
        <v>4</v>
      </c>
      <c r="D69" s="41" t="str">
        <f>'32M+сетка'!AV59</f>
        <v>Елькин Дмитрий-Стрелецкая Наталья</v>
      </c>
      <c r="E69" s="40" t="s">
        <v>180</v>
      </c>
      <c r="F69" s="40" t="str">
        <f>'32M+сетка'!AV62</f>
        <v>Ибрагимли Севиндж-Яркова Мария</v>
      </c>
      <c r="G69" s="41">
        <v>21</v>
      </c>
      <c r="H69" s="41">
        <v>18</v>
      </c>
      <c r="I69" s="42">
        <v>18</v>
      </c>
      <c r="J69" s="42">
        <v>21</v>
      </c>
      <c r="K69" s="43">
        <v>21</v>
      </c>
      <c r="L69" s="43">
        <v>15</v>
      </c>
      <c r="M69">
        <f t="shared" si="7"/>
        <v>1</v>
      </c>
      <c r="N69">
        <f t="shared" si="8"/>
        <v>-1</v>
      </c>
      <c r="O69">
        <f t="shared" si="9"/>
        <v>1</v>
      </c>
      <c r="P69">
        <f>SUM(M69:O69)</f>
        <v>1</v>
      </c>
      <c r="Q69" t="str">
        <f>IF(P69=0,0,IF(P69&gt;0,D69,F69))</f>
        <v>Елькин Дмитрий-Стрелецкая Наталья</v>
      </c>
      <c r="R69" t="str">
        <f t="shared" si="11"/>
        <v>Ибрагимли Севиндж-Яркова Мария</v>
      </c>
      <c r="S69" t="str">
        <f>CONCATENATE(G69,"-",H69," ",I69,"-",J69," ",K69,"-",L69)</f>
        <v>21-18 18-21 21-15</v>
      </c>
    </row>
    <row r="70" spans="1:19">
      <c r="A70" s="90" t="s">
        <v>214</v>
      </c>
      <c r="B70" s="30">
        <v>1</v>
      </c>
      <c r="D70">
        <f>'32M+сетка'!AV3</f>
        <v>0</v>
      </c>
      <c r="E70" t="s">
        <v>180</v>
      </c>
      <c r="F70">
        <f>'32M+сетка'!AV6</f>
        <v>0</v>
      </c>
      <c r="M70">
        <f t="shared" ref="M70:M80" si="12">IF(G70-H70=0,0,IF(G70-H70&gt;0,1,-1))</f>
        <v>0</v>
      </c>
      <c r="N70">
        <f t="shared" ref="N70:N80" si="13">IF(I70-J70=0,0,IF(I70-J70&gt;0,1,-1))</f>
        <v>0</v>
      </c>
      <c r="O70">
        <f t="shared" ref="O70:O80" si="14">IF(K70-L70=0,0,IF(K70-L70&gt;0,1,-1))</f>
        <v>0</v>
      </c>
      <c r="P70">
        <f t="shared" ref="P70:P80" si="15">SUM(M70:O70)</f>
        <v>0</v>
      </c>
      <c r="Q70">
        <f t="shared" ref="Q70:Q80" si="16">IF(P70=0,0,IF(P70&gt;0,D70,F70))</f>
        <v>0</v>
      </c>
      <c r="R70">
        <f t="shared" ref="R70:R80" si="17">IF(P70=0,0,IF(P70&gt;0,F70,D70))</f>
        <v>0</v>
      </c>
      <c r="S70" t="str">
        <f t="shared" ref="S70:S80" si="18">CONCATENATE(G70,"-",H70," ",I70,"-",J70," ",K70,"-",L70)</f>
        <v>- - -</v>
      </c>
    </row>
    <row r="71" spans="1:19">
      <c r="A71" s="90"/>
      <c r="B71" s="30">
        <v>2</v>
      </c>
      <c r="D71">
        <f>'32M+сетка'!AV7</f>
        <v>0</v>
      </c>
      <c r="E71" t="s">
        <v>180</v>
      </c>
      <c r="F71">
        <f>'32M+сетка'!AV10</f>
        <v>0</v>
      </c>
      <c r="M71">
        <f t="shared" si="12"/>
        <v>0</v>
      </c>
      <c r="N71">
        <f t="shared" si="13"/>
        <v>0</v>
      </c>
      <c r="O71">
        <f t="shared" si="14"/>
        <v>0</v>
      </c>
      <c r="P71">
        <f t="shared" si="15"/>
        <v>0</v>
      </c>
      <c r="Q71">
        <f t="shared" si="16"/>
        <v>0</v>
      </c>
      <c r="R71">
        <f t="shared" si="17"/>
        <v>0</v>
      </c>
      <c r="S71" t="str">
        <f t="shared" si="18"/>
        <v>- - -</v>
      </c>
    </row>
    <row r="72" spans="1:19">
      <c r="A72" s="90"/>
      <c r="B72" s="30">
        <v>3</v>
      </c>
      <c r="D72">
        <f>'32M+сетка'!AV11</f>
        <v>0</v>
      </c>
      <c r="E72" t="s">
        <v>180</v>
      </c>
      <c r="F72">
        <f>'32M+сетка'!AV14</f>
        <v>0</v>
      </c>
      <c r="M72">
        <f t="shared" si="12"/>
        <v>0</v>
      </c>
      <c r="N72">
        <f t="shared" si="13"/>
        <v>0</v>
      </c>
      <c r="O72">
        <f t="shared" si="14"/>
        <v>0</v>
      </c>
      <c r="P72">
        <f t="shared" si="15"/>
        <v>0</v>
      </c>
      <c r="Q72">
        <f t="shared" si="16"/>
        <v>0</v>
      </c>
      <c r="R72">
        <f t="shared" si="17"/>
        <v>0</v>
      </c>
      <c r="S72" t="str">
        <f t="shared" si="18"/>
        <v>- - -</v>
      </c>
    </row>
    <row r="73" spans="1:19">
      <c r="A73" s="90"/>
      <c r="B73" s="30">
        <v>4</v>
      </c>
      <c r="D73">
        <f>'32M+сетка'!AV15</f>
        <v>0</v>
      </c>
      <c r="E73" t="s">
        <v>180</v>
      </c>
      <c r="F73">
        <f>'32M+сетка'!AV18</f>
        <v>0</v>
      </c>
      <c r="M73">
        <f t="shared" si="12"/>
        <v>0</v>
      </c>
      <c r="N73">
        <f t="shared" si="13"/>
        <v>0</v>
      </c>
      <c r="O73">
        <f t="shared" si="14"/>
        <v>0</v>
      </c>
      <c r="P73">
        <f t="shared" si="15"/>
        <v>0</v>
      </c>
      <c r="Q73">
        <f t="shared" si="16"/>
        <v>0</v>
      </c>
      <c r="R73">
        <f t="shared" si="17"/>
        <v>0</v>
      </c>
      <c r="S73" t="str">
        <f t="shared" si="18"/>
        <v>- - -</v>
      </c>
    </row>
    <row r="74" spans="1:19">
      <c r="A74" s="90" t="s">
        <v>215</v>
      </c>
      <c r="B74" s="30">
        <v>1</v>
      </c>
      <c r="D74">
        <f>'32M+сетка'!BA5</f>
        <v>0</v>
      </c>
      <c r="F74">
        <f>'32M+сетка'!BA8</f>
        <v>0</v>
      </c>
      <c r="M74">
        <f t="shared" si="12"/>
        <v>0</v>
      </c>
      <c r="N74">
        <f t="shared" si="13"/>
        <v>0</v>
      </c>
      <c r="O74">
        <f t="shared" si="14"/>
        <v>0</v>
      </c>
      <c r="P74">
        <f t="shared" si="15"/>
        <v>0</v>
      </c>
      <c r="Q74">
        <f t="shared" si="16"/>
        <v>0</v>
      </c>
      <c r="R74">
        <f t="shared" si="17"/>
        <v>0</v>
      </c>
      <c r="S74" t="str">
        <f t="shared" si="18"/>
        <v>- - -</v>
      </c>
    </row>
    <row r="75" spans="1:19">
      <c r="A75" s="90"/>
      <c r="B75" s="30">
        <v>2</v>
      </c>
      <c r="D75">
        <f>'32M+сетка'!BA13</f>
        <v>0</v>
      </c>
      <c r="F75">
        <f>'32M+сетка'!BA16</f>
        <v>0</v>
      </c>
      <c r="M75">
        <f t="shared" si="12"/>
        <v>0</v>
      </c>
      <c r="N75">
        <f t="shared" si="13"/>
        <v>0</v>
      </c>
      <c r="O75">
        <f t="shared" si="14"/>
        <v>0</v>
      </c>
      <c r="P75">
        <f t="shared" si="15"/>
        <v>0</v>
      </c>
      <c r="Q75">
        <f t="shared" si="16"/>
        <v>0</v>
      </c>
      <c r="R75">
        <f t="shared" si="17"/>
        <v>0</v>
      </c>
      <c r="S75" t="str">
        <f t="shared" si="18"/>
        <v>- - -</v>
      </c>
    </row>
    <row r="76" spans="1:19">
      <c r="A76" s="90" t="s">
        <v>216</v>
      </c>
      <c r="B76" s="30">
        <v>1</v>
      </c>
      <c r="D76">
        <f>'32M+сетка'!BF9</f>
        <v>0</v>
      </c>
      <c r="F76">
        <f>'32M+сетка'!BF12</f>
        <v>0</v>
      </c>
      <c r="M76">
        <f t="shared" si="12"/>
        <v>0</v>
      </c>
      <c r="N76">
        <f t="shared" si="13"/>
        <v>0</v>
      </c>
      <c r="O76">
        <f t="shared" si="14"/>
        <v>0</v>
      </c>
      <c r="P76">
        <f t="shared" si="15"/>
        <v>0</v>
      </c>
      <c r="Q76">
        <f t="shared" si="16"/>
        <v>0</v>
      </c>
      <c r="R76">
        <f t="shared" si="17"/>
        <v>0</v>
      </c>
      <c r="S76" t="str">
        <f t="shared" si="18"/>
        <v>- - -</v>
      </c>
    </row>
    <row r="77" spans="1:19">
      <c r="A77" s="90"/>
      <c r="B77" s="30">
        <v>2</v>
      </c>
      <c r="D77">
        <f>'32M+сетка'!BF15</f>
        <v>0</v>
      </c>
      <c r="F77">
        <f>'32M+сетка'!BF18</f>
        <v>0</v>
      </c>
      <c r="M77">
        <f t="shared" si="12"/>
        <v>0</v>
      </c>
      <c r="N77">
        <f t="shared" si="13"/>
        <v>0</v>
      </c>
      <c r="O77">
        <f t="shared" si="14"/>
        <v>0</v>
      </c>
      <c r="P77">
        <f t="shared" si="15"/>
        <v>0</v>
      </c>
      <c r="Q77">
        <f t="shared" si="16"/>
        <v>0</v>
      </c>
      <c r="R77">
        <f t="shared" si="17"/>
        <v>0</v>
      </c>
      <c r="S77" t="str">
        <f t="shared" si="18"/>
        <v>- - -</v>
      </c>
    </row>
    <row r="78" spans="1:19">
      <c r="A78" s="90" t="s">
        <v>185</v>
      </c>
      <c r="B78" s="30">
        <v>1</v>
      </c>
      <c r="D78">
        <f>R70</f>
        <v>0</v>
      </c>
      <c r="F78">
        <f>R71</f>
        <v>0</v>
      </c>
      <c r="M78">
        <f t="shared" si="12"/>
        <v>0</v>
      </c>
      <c r="N78">
        <f t="shared" si="13"/>
        <v>0</v>
      </c>
      <c r="O78">
        <f t="shared" si="14"/>
        <v>0</v>
      </c>
      <c r="P78">
        <f t="shared" si="15"/>
        <v>0</v>
      </c>
      <c r="Q78">
        <f t="shared" si="16"/>
        <v>0</v>
      </c>
      <c r="R78">
        <f t="shared" si="17"/>
        <v>0</v>
      </c>
      <c r="S78" t="str">
        <f t="shared" si="18"/>
        <v>- - -</v>
      </c>
    </row>
    <row r="79" spans="1:19">
      <c r="A79" s="90"/>
      <c r="B79" s="30">
        <v>2</v>
      </c>
      <c r="D79">
        <f>R72</f>
        <v>0</v>
      </c>
      <c r="F79">
        <f>R73</f>
        <v>0</v>
      </c>
      <c r="M79">
        <f t="shared" si="12"/>
        <v>0</v>
      </c>
      <c r="N79">
        <f t="shared" si="13"/>
        <v>0</v>
      </c>
      <c r="O79">
        <f t="shared" si="14"/>
        <v>0</v>
      </c>
      <c r="P79">
        <f t="shared" si="15"/>
        <v>0</v>
      </c>
      <c r="Q79">
        <f t="shared" si="16"/>
        <v>0</v>
      </c>
      <c r="R79">
        <f t="shared" si="17"/>
        <v>0</v>
      </c>
      <c r="S79" t="str">
        <f t="shared" si="18"/>
        <v>- - -</v>
      </c>
    </row>
    <row r="80" spans="1:19">
      <c r="A80" s="90" t="s">
        <v>217</v>
      </c>
      <c r="B80" s="30">
        <v>1</v>
      </c>
      <c r="D80">
        <f>Q78</f>
        <v>0</v>
      </c>
      <c r="F80">
        <f>Q79</f>
        <v>0</v>
      </c>
      <c r="M80">
        <f t="shared" si="12"/>
        <v>0</v>
      </c>
      <c r="N80">
        <f t="shared" si="13"/>
        <v>0</v>
      </c>
      <c r="O80">
        <f t="shared" si="14"/>
        <v>0</v>
      </c>
      <c r="P80">
        <f t="shared" si="15"/>
        <v>0</v>
      </c>
      <c r="Q80">
        <f t="shared" si="16"/>
        <v>0</v>
      </c>
      <c r="R80">
        <f t="shared" si="17"/>
        <v>0</v>
      </c>
      <c r="S80" t="str">
        <f t="shared" si="18"/>
        <v>- - -</v>
      </c>
    </row>
    <row r="81" spans="1:19">
      <c r="A81" s="90"/>
      <c r="B81" s="30">
        <v>2</v>
      </c>
      <c r="D81">
        <f>R78</f>
        <v>0</v>
      </c>
      <c r="F81">
        <f>R79</f>
        <v>0</v>
      </c>
      <c r="M81">
        <f t="shared" ref="M81" si="19">IF(G81-H81=0,0,IF(G81-H81&gt;0,1,-1))</f>
        <v>0</v>
      </c>
      <c r="N81">
        <f t="shared" ref="N81" si="20">IF(I81-J81=0,0,IF(I81-J81&gt;0,1,-1))</f>
        <v>0</v>
      </c>
      <c r="O81">
        <f t="shared" ref="O81" si="21">IF(K81-L81=0,0,IF(K81-L81&gt;0,1,-1))</f>
        <v>0</v>
      </c>
      <c r="P81">
        <f t="shared" ref="P81" si="22">SUM(M81:O81)</f>
        <v>0</v>
      </c>
      <c r="Q81">
        <f t="shared" ref="Q81" si="23">IF(P81=0,0,IF(P81&gt;0,D81,F81))</f>
        <v>0</v>
      </c>
      <c r="R81">
        <f t="shared" ref="R81" si="24">IF(P81=0,0,IF(P81&gt;0,F81,D81))</f>
        <v>0</v>
      </c>
      <c r="S81" t="str">
        <f t="shared" ref="S81" si="25">CONCATENATE(G81,"-",H81," ",I81,"-",J81," ",K81,"-",L81)</f>
        <v>- - -</v>
      </c>
    </row>
  </sheetData>
  <autoFilter ref="A1:S81">
    <filterColumn colId="2"/>
  </autoFilter>
  <mergeCells count="23">
    <mergeCell ref="A78:A79"/>
    <mergeCell ref="A80:A81"/>
    <mergeCell ref="A62:A63"/>
    <mergeCell ref="A64:A65"/>
    <mergeCell ref="A66:A67"/>
    <mergeCell ref="A74:A75"/>
    <mergeCell ref="A76:A77"/>
    <mergeCell ref="A70:A73"/>
    <mergeCell ref="A68:A69"/>
    <mergeCell ref="A42:A45"/>
    <mergeCell ref="A2:A17"/>
    <mergeCell ref="A18:A25"/>
    <mergeCell ref="A26:A33"/>
    <mergeCell ref="A34:A37"/>
    <mergeCell ref="A38:A41"/>
    <mergeCell ref="A56:A57"/>
    <mergeCell ref="A58:A59"/>
    <mergeCell ref="A60:A61"/>
    <mergeCell ref="A46:A47"/>
    <mergeCell ref="A48:A49"/>
    <mergeCell ref="A50:A51"/>
    <mergeCell ref="A52:A53"/>
    <mergeCell ref="A54:A5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H26" sqref="H26:H27"/>
    </sheetView>
  </sheetViews>
  <sheetFormatPr defaultRowHeight="15"/>
  <cols>
    <col min="1" max="1" width="3" bestFit="1" customWidth="1"/>
    <col min="2" max="2" width="19.7109375" bestFit="1" customWidth="1"/>
    <col min="3" max="3" width="11" bestFit="1" customWidth="1"/>
  </cols>
  <sheetData>
    <row r="1" spans="1:3">
      <c r="A1" s="44" t="s">
        <v>175</v>
      </c>
      <c r="B1" s="44" t="s">
        <v>176</v>
      </c>
      <c r="C1" s="44" t="s">
        <v>177</v>
      </c>
    </row>
    <row r="2" spans="1:3">
      <c r="A2">
        <v>1</v>
      </c>
    </row>
    <row r="3" spans="1:3">
      <c r="A3">
        <v>2</v>
      </c>
    </row>
    <row r="4" spans="1:3">
      <c r="A4">
        <v>3</v>
      </c>
    </row>
    <row r="5" spans="1:3">
      <c r="A5">
        <v>4</v>
      </c>
    </row>
    <row r="6" spans="1:3">
      <c r="A6">
        <v>5</v>
      </c>
    </row>
    <row r="7" spans="1:3">
      <c r="A7">
        <v>6</v>
      </c>
    </row>
    <row r="8" spans="1:3">
      <c r="A8">
        <v>7</v>
      </c>
    </row>
    <row r="9" spans="1:3">
      <c r="A9">
        <v>8</v>
      </c>
    </row>
    <row r="10" spans="1:3">
      <c r="A10">
        <v>9</v>
      </c>
    </row>
    <row r="11" spans="1:3">
      <c r="A11">
        <v>10</v>
      </c>
    </row>
    <row r="12" spans="1:3">
      <c r="A12">
        <v>11</v>
      </c>
    </row>
  </sheetData>
  <sortState ref="A2:D12">
    <sortCondition ref="A2:A1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B6" sqref="B6"/>
    </sheetView>
  </sheetViews>
  <sheetFormatPr defaultRowHeight="15"/>
  <cols>
    <col min="1" max="1" width="3.140625" bestFit="1" customWidth="1"/>
    <col min="2" max="2" width="19.85546875" customWidth="1"/>
    <col min="3" max="3" width="18.7109375" customWidth="1"/>
  </cols>
  <sheetData>
    <row r="1" spans="1:3">
      <c r="A1" s="44" t="s">
        <v>175</v>
      </c>
      <c r="B1" s="44" t="s">
        <v>176</v>
      </c>
      <c r="C1" s="44" t="s">
        <v>177</v>
      </c>
    </row>
    <row r="2" spans="1:3">
      <c r="A2">
        <v>1</v>
      </c>
    </row>
    <row r="3" spans="1:3">
      <c r="A3">
        <v>2</v>
      </c>
    </row>
    <row r="4" spans="1:3">
      <c r="A4">
        <v>3</v>
      </c>
    </row>
    <row r="5" spans="1:3">
      <c r="A5">
        <v>4</v>
      </c>
    </row>
    <row r="6" spans="1:3">
      <c r="A6">
        <v>5</v>
      </c>
    </row>
    <row r="7" spans="1:3">
      <c r="A7">
        <v>6</v>
      </c>
    </row>
    <row r="8" spans="1:3">
      <c r="A8">
        <v>7</v>
      </c>
    </row>
    <row r="9" spans="1:3">
      <c r="A9">
        <v>8</v>
      </c>
    </row>
    <row r="10" spans="1:3">
      <c r="A10">
        <v>9</v>
      </c>
    </row>
    <row r="11" spans="1:3">
      <c r="A11">
        <v>10</v>
      </c>
    </row>
    <row r="12" spans="1:3">
      <c r="A12">
        <v>11</v>
      </c>
    </row>
    <row r="13" spans="1:3">
      <c r="A13">
        <v>12</v>
      </c>
    </row>
    <row r="14" spans="1:3">
      <c r="A14">
        <v>13</v>
      </c>
    </row>
    <row r="15" spans="1:3">
      <c r="A15">
        <v>14</v>
      </c>
    </row>
    <row r="16" spans="1:3">
      <c r="A16">
        <v>15</v>
      </c>
    </row>
    <row r="17" spans="1:1">
      <c r="A17"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6"/>
  <sheetViews>
    <sheetView workbookViewId="0">
      <selection activeCell="B2" sqref="B2:D20"/>
    </sheetView>
  </sheetViews>
  <sheetFormatPr defaultRowHeight="15"/>
  <cols>
    <col min="1" max="1" width="3.140625" style="30" bestFit="1" customWidth="1"/>
    <col min="2" max="2" width="21" style="30" bestFit="1" customWidth="1"/>
    <col min="3" max="3" width="11" style="30" bestFit="1" customWidth="1"/>
    <col min="4" max="16384" width="9.140625" style="30"/>
  </cols>
  <sheetData>
    <row r="1" spans="1:4">
      <c r="A1" s="44" t="s">
        <v>175</v>
      </c>
      <c r="B1" s="44" t="s">
        <v>176</v>
      </c>
      <c r="C1" s="44" t="s">
        <v>177</v>
      </c>
      <c r="D1" s="44" t="s">
        <v>228</v>
      </c>
    </row>
    <row r="2" spans="1:4">
      <c r="A2" s="30">
        <v>1</v>
      </c>
      <c r="B2" s="70"/>
      <c r="C2" s="70"/>
      <c r="D2" s="20"/>
    </row>
    <row r="3" spans="1:4">
      <c r="A3" s="30">
        <v>2</v>
      </c>
      <c r="B3" s="20"/>
      <c r="C3" s="20"/>
      <c r="D3" s="20"/>
    </row>
    <row r="4" spans="1:4">
      <c r="A4" s="30">
        <v>3</v>
      </c>
      <c r="B4" s="71"/>
      <c r="C4" s="71"/>
      <c r="D4" s="71"/>
    </row>
    <row r="5" spans="1:4">
      <c r="A5" s="30">
        <v>4</v>
      </c>
      <c r="D5" s="47"/>
    </row>
    <row r="6" spans="1:4">
      <c r="A6" s="30">
        <v>5</v>
      </c>
      <c r="B6" s="20"/>
      <c r="C6" s="20"/>
      <c r="D6" s="20"/>
    </row>
    <row r="7" spans="1:4">
      <c r="A7" s="30">
        <v>6</v>
      </c>
      <c r="B7" s="20"/>
      <c r="C7" s="20"/>
      <c r="D7" s="20"/>
    </row>
    <row r="8" spans="1:4">
      <c r="A8" s="30">
        <v>7</v>
      </c>
      <c r="B8" s="71"/>
      <c r="C8" s="20"/>
      <c r="D8" s="20"/>
    </row>
    <row r="9" spans="1:4">
      <c r="A9" s="30">
        <v>8</v>
      </c>
      <c r="D9" s="47"/>
    </row>
    <row r="10" spans="1:4">
      <c r="A10" s="30">
        <v>9</v>
      </c>
      <c r="B10" s="20"/>
      <c r="C10" s="20"/>
      <c r="D10" s="47"/>
    </row>
    <row r="11" spans="1:4">
      <c r="A11" s="30">
        <v>10</v>
      </c>
      <c r="B11" s="20"/>
      <c r="C11" s="20"/>
      <c r="D11" s="47"/>
    </row>
    <row r="12" spans="1:4">
      <c r="A12" s="30">
        <v>11</v>
      </c>
      <c r="B12" s="20"/>
      <c r="C12" s="20"/>
      <c r="D12" s="47"/>
    </row>
    <row r="13" spans="1:4">
      <c r="A13" s="30">
        <v>12</v>
      </c>
      <c r="B13" s="20"/>
      <c r="C13" s="20"/>
      <c r="D13" s="47"/>
    </row>
    <row r="14" spans="1:4">
      <c r="A14" s="30">
        <v>13</v>
      </c>
      <c r="B14" s="20"/>
      <c r="C14" s="20"/>
      <c r="D14" s="47"/>
    </row>
    <row r="15" spans="1:4">
      <c r="A15" s="30">
        <v>14</v>
      </c>
      <c r="B15" s="20"/>
      <c r="C15" s="20"/>
      <c r="D15" s="47"/>
    </row>
    <row r="49" spans="2:3">
      <c r="B49" s="30" t="s">
        <v>164</v>
      </c>
      <c r="C49" s="30" t="s">
        <v>101</v>
      </c>
    </row>
    <row r="50" spans="2:3">
      <c r="B50" s="30" t="s">
        <v>157</v>
      </c>
      <c r="C50" s="30" t="s">
        <v>113</v>
      </c>
    </row>
    <row r="51" spans="2:3">
      <c r="B51" s="30" t="s">
        <v>107</v>
      </c>
      <c r="C51" s="30" t="s">
        <v>101</v>
      </c>
    </row>
    <row r="52" spans="2:3">
      <c r="B52" s="30" t="s">
        <v>147</v>
      </c>
      <c r="C52" s="30" t="s">
        <v>103</v>
      </c>
    </row>
    <row r="53" spans="2:3">
      <c r="B53" s="30" t="s">
        <v>160</v>
      </c>
      <c r="C53" s="30" t="s">
        <v>113</v>
      </c>
    </row>
    <row r="54" spans="2:3">
      <c r="B54" s="30" t="s">
        <v>162</v>
      </c>
      <c r="C54" s="30" t="s">
        <v>109</v>
      </c>
    </row>
    <row r="55" spans="2:3">
      <c r="B55" s="30" t="s">
        <v>172</v>
      </c>
      <c r="C55" s="30" t="s">
        <v>113</v>
      </c>
    </row>
    <row r="56" spans="2:3">
      <c r="B56" s="30" t="s">
        <v>171</v>
      </c>
      <c r="C56" s="30" t="s">
        <v>103</v>
      </c>
    </row>
    <row r="57" spans="2:3">
      <c r="B57" s="30" t="s">
        <v>166</v>
      </c>
      <c r="C57" s="30" t="s">
        <v>113</v>
      </c>
    </row>
    <row r="58" spans="2:3">
      <c r="B58" s="30" t="s">
        <v>138</v>
      </c>
      <c r="C58" s="30" t="s">
        <v>103</v>
      </c>
    </row>
    <row r="59" spans="2:3">
      <c r="B59" s="30" t="s">
        <v>170</v>
      </c>
      <c r="C59" s="30" t="s">
        <v>109</v>
      </c>
    </row>
    <row r="60" spans="2:3">
      <c r="B60" s="30" t="s">
        <v>204</v>
      </c>
      <c r="C60" s="30" t="s">
        <v>103</v>
      </c>
    </row>
    <row r="61" spans="2:3">
      <c r="B61" s="30" t="s">
        <v>179</v>
      </c>
      <c r="C61" s="30" t="s">
        <v>103</v>
      </c>
    </row>
    <row r="62" spans="2:3">
      <c r="B62" s="30" t="s">
        <v>161</v>
      </c>
      <c r="C62" s="30" t="s">
        <v>113</v>
      </c>
    </row>
    <row r="63" spans="2:3">
      <c r="B63" s="30" t="s">
        <v>154</v>
      </c>
      <c r="C63" s="30" t="s">
        <v>103</v>
      </c>
    </row>
    <row r="64" spans="2:3">
      <c r="B64" s="30" t="s">
        <v>159</v>
      </c>
      <c r="C64" s="30" t="s">
        <v>113</v>
      </c>
    </row>
    <row r="65" spans="2:3">
      <c r="B65" s="30" t="s">
        <v>155</v>
      </c>
      <c r="C65" s="30" t="s">
        <v>113</v>
      </c>
    </row>
    <row r="66" spans="2:3">
      <c r="B66" s="30" t="s">
        <v>168</v>
      </c>
      <c r="C66" s="30" t="s">
        <v>113</v>
      </c>
    </row>
    <row r="67" spans="2:3">
      <c r="B67" s="30" t="s">
        <v>156</v>
      </c>
      <c r="C67" s="30" t="s">
        <v>113</v>
      </c>
    </row>
    <row r="68" spans="2:3">
      <c r="B68" s="30" t="s">
        <v>163</v>
      </c>
      <c r="C68" s="30" t="s">
        <v>103</v>
      </c>
    </row>
    <row r="69" spans="2:3">
      <c r="B69" s="30" t="s">
        <v>167</v>
      </c>
      <c r="C69" s="30" t="s">
        <v>103</v>
      </c>
    </row>
    <row r="70" spans="2:3">
      <c r="B70" s="30" t="s">
        <v>129</v>
      </c>
      <c r="C70" s="30" t="s">
        <v>103</v>
      </c>
    </row>
    <row r="71" spans="2:3">
      <c r="B71" s="30" t="s">
        <v>205</v>
      </c>
      <c r="C71" s="30" t="s">
        <v>103</v>
      </c>
    </row>
    <row r="72" spans="2:3">
      <c r="B72" s="30" t="s">
        <v>169</v>
      </c>
      <c r="C72" s="30" t="s">
        <v>109</v>
      </c>
    </row>
    <row r="73" spans="2:3">
      <c r="B73" s="30" t="s">
        <v>165</v>
      </c>
      <c r="C73" s="30" t="s">
        <v>103</v>
      </c>
    </row>
    <row r="74" spans="2:3">
      <c r="B74" s="30" t="s">
        <v>158</v>
      </c>
      <c r="C74" s="30" t="s">
        <v>103</v>
      </c>
    </row>
    <row r="75" spans="2:3">
      <c r="B75" s="30" t="s">
        <v>209</v>
      </c>
      <c r="C75" s="30" t="s">
        <v>103</v>
      </c>
    </row>
    <row r="76" spans="2:3">
      <c r="B76" s="30" t="s">
        <v>212</v>
      </c>
      <c r="C76" s="30" t="s">
        <v>101</v>
      </c>
    </row>
  </sheetData>
  <sortState ref="A2:D15">
    <sortCondition ref="A2:A1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B2" sqref="B2:D20"/>
    </sheetView>
  </sheetViews>
  <sheetFormatPr defaultRowHeight="15"/>
  <cols>
    <col min="1" max="1" width="3" bestFit="1" customWidth="1"/>
    <col min="2" max="2" width="20" bestFit="1" customWidth="1"/>
    <col min="3" max="3" width="11" bestFit="1" customWidth="1"/>
    <col min="4" max="4" width="5" bestFit="1" customWidth="1"/>
  </cols>
  <sheetData>
    <row r="1" spans="1:4">
      <c r="A1" s="44" t="s">
        <v>175</v>
      </c>
      <c r="B1" s="44" t="s">
        <v>176</v>
      </c>
      <c r="C1" s="44" t="s">
        <v>177</v>
      </c>
    </row>
    <row r="2" spans="1:4">
      <c r="A2">
        <v>1</v>
      </c>
      <c r="B2" s="20"/>
      <c r="C2" s="20"/>
      <c r="D2" s="20"/>
    </row>
    <row r="3" spans="1:4">
      <c r="A3">
        <v>2</v>
      </c>
      <c r="B3" s="20"/>
      <c r="C3" s="20"/>
      <c r="D3" s="20"/>
    </row>
    <row r="4" spans="1:4">
      <c r="A4">
        <v>3</v>
      </c>
      <c r="B4" s="70"/>
      <c r="C4" s="30"/>
      <c r="D4" s="70"/>
    </row>
    <row r="5" spans="1:4">
      <c r="A5">
        <v>4</v>
      </c>
      <c r="B5" s="71"/>
      <c r="C5" s="71"/>
      <c r="D5" s="71"/>
    </row>
    <row r="6" spans="1:4">
      <c r="A6">
        <v>5</v>
      </c>
      <c r="B6" s="30"/>
      <c r="C6" s="30"/>
      <c r="D6" s="47"/>
    </row>
    <row r="7" spans="1:4">
      <c r="A7">
        <v>6</v>
      </c>
      <c r="B7" s="20"/>
      <c r="C7" s="20"/>
      <c r="D7" s="47"/>
    </row>
    <row r="8" spans="1:4">
      <c r="A8">
        <v>7</v>
      </c>
      <c r="B8" s="20"/>
      <c r="C8" s="20"/>
      <c r="D8" s="47"/>
    </row>
    <row r="9" spans="1:4">
      <c r="A9">
        <v>8</v>
      </c>
      <c r="B9" s="20"/>
      <c r="C9" s="20"/>
      <c r="D9" s="47"/>
    </row>
    <row r="10" spans="1:4">
      <c r="A10">
        <v>9</v>
      </c>
      <c r="B10" s="20"/>
      <c r="C10" s="20"/>
      <c r="D10" s="47"/>
    </row>
    <row r="11" spans="1:4">
      <c r="A11">
        <v>10</v>
      </c>
      <c r="B11" s="20"/>
      <c r="C11" s="20"/>
      <c r="D11" s="47"/>
    </row>
    <row r="12" spans="1:4">
      <c r="A12">
        <v>11</v>
      </c>
      <c r="B12" s="20"/>
      <c r="C12" s="20"/>
      <c r="D12" s="47"/>
    </row>
    <row r="13" spans="1:4">
      <c r="A13">
        <v>12</v>
      </c>
      <c r="B13" s="20"/>
      <c r="C13" s="20"/>
      <c r="D13" s="47"/>
    </row>
    <row r="14" spans="1:4">
      <c r="A14">
        <v>13</v>
      </c>
      <c r="B14" s="20"/>
      <c r="C14" s="20"/>
      <c r="D14" s="47"/>
    </row>
  </sheetData>
  <sortState ref="A3:D14">
    <sortCondition ref="A3:A1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67"/>
  <sheetViews>
    <sheetView topLeftCell="AE22" zoomScaleNormal="100" workbookViewId="0">
      <selection activeCell="B2" sqref="B2:D20"/>
    </sheetView>
  </sheetViews>
  <sheetFormatPr defaultRowHeight="15"/>
  <cols>
    <col min="1" max="1" width="2" style="30" customWidth="1"/>
    <col min="2" max="2" width="3.5703125" style="30" bestFit="1" customWidth="1"/>
    <col min="3" max="3" width="20.85546875" style="30" bestFit="1" customWidth="1"/>
    <col min="4" max="6" width="2" customWidth="1"/>
    <col min="7" max="7" width="3.28515625" bestFit="1" customWidth="1"/>
    <col min="8" max="8" width="20.85546875" bestFit="1" customWidth="1"/>
    <col min="9" max="11" width="2" customWidth="1"/>
    <col min="12" max="12" width="3.42578125" bestFit="1" customWidth="1"/>
    <col min="13" max="13" width="20.85546875" bestFit="1" customWidth="1"/>
    <col min="14" max="16" width="2" customWidth="1"/>
    <col min="17" max="17" width="3.42578125" bestFit="1" customWidth="1"/>
    <col min="18" max="18" width="20.85546875" bestFit="1" customWidth="1"/>
    <col min="19" max="20" width="3.7109375" customWidth="1"/>
    <col min="21" max="21" width="2.5703125" customWidth="1"/>
    <col min="22" max="22" width="4.42578125" style="30" bestFit="1" customWidth="1"/>
    <col min="23" max="23" width="20.28515625" style="30" bestFit="1" customWidth="1"/>
    <col min="24" max="26" width="2" customWidth="1"/>
    <col min="27" max="27" width="4.7109375" bestFit="1" customWidth="1"/>
    <col min="28" max="28" width="21" bestFit="1" customWidth="1"/>
    <col min="29" max="31" width="2" customWidth="1"/>
    <col min="32" max="32" width="3.5703125" bestFit="1" customWidth="1"/>
    <col min="33" max="33" width="21" bestFit="1" customWidth="1"/>
    <col min="34" max="36" width="2" customWidth="1"/>
    <col min="37" max="37" width="4.28515625" style="30" bestFit="1" customWidth="1"/>
    <col min="38" max="38" width="17.5703125" style="30" customWidth="1"/>
    <col min="39" max="39" width="2.7109375" customWidth="1"/>
    <col min="40" max="40" width="2.42578125" customWidth="1"/>
    <col min="41" max="41" width="2.28515625" customWidth="1"/>
    <col min="42" max="42" width="3.85546875" style="30" bestFit="1" customWidth="1"/>
    <col min="43" max="43" width="20.28515625" style="30" bestFit="1" customWidth="1"/>
    <col min="44" max="46" width="2" customWidth="1"/>
    <col min="47" max="47" width="4" style="30" bestFit="1" customWidth="1"/>
    <col min="48" max="48" width="17.5703125" style="30" customWidth="1"/>
    <col min="49" max="51" width="2" customWidth="1"/>
    <col min="52" max="52" width="3.42578125" style="30" bestFit="1" customWidth="1"/>
    <col min="53" max="53" width="17.5703125" style="30" customWidth="1"/>
    <col min="54" max="54" width="2.7109375" customWidth="1"/>
  </cols>
  <sheetData>
    <row r="1" spans="1:45" ht="15.75" thickBot="1">
      <c r="A1" s="18"/>
      <c r="B1" s="18">
        <v>1</v>
      </c>
      <c r="C1" s="18"/>
      <c r="D1" s="14"/>
      <c r="E1" s="14"/>
      <c r="F1" s="14"/>
      <c r="G1" s="14">
        <v>2</v>
      </c>
      <c r="H1" s="14"/>
      <c r="I1" s="14"/>
      <c r="J1" s="14"/>
      <c r="K1" s="14"/>
      <c r="L1" s="14">
        <v>3</v>
      </c>
      <c r="M1" s="14"/>
      <c r="N1" s="14"/>
      <c r="O1" s="14"/>
      <c r="P1" s="14"/>
      <c r="Q1" s="14"/>
      <c r="R1" s="14"/>
      <c r="S1" s="2"/>
    </row>
    <row r="2" spans="1:45">
      <c r="A2" s="20"/>
      <c r="B2" s="20"/>
      <c r="C2" s="2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4"/>
      <c r="U2" s="1"/>
      <c r="V2" s="18" t="s">
        <v>55</v>
      </c>
      <c r="W2" s="18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2"/>
      <c r="AS2" s="9"/>
    </row>
    <row r="3" spans="1:45" ht="15.75" thickBot="1">
      <c r="A3" s="20"/>
      <c r="B3" s="20"/>
      <c r="C3" s="2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4"/>
      <c r="U3" s="3"/>
      <c r="V3" s="20"/>
      <c r="W3" s="20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4"/>
      <c r="AS3" s="9"/>
    </row>
    <row r="4" spans="1:45" ht="15.75" thickBot="1">
      <c r="A4" s="20"/>
      <c r="B4" s="20"/>
      <c r="C4" s="2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4"/>
      <c r="U4" s="3"/>
      <c r="V4" s="21" t="s">
        <v>16</v>
      </c>
      <c r="W4" s="22">
        <f>'WS игры 16'!Q2</f>
        <v>0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4"/>
      <c r="AS4" s="9"/>
    </row>
    <row r="5" spans="1:45" ht="15.75" thickBot="1">
      <c r="A5" s="20"/>
      <c r="B5" s="21">
        <v>1</v>
      </c>
      <c r="C5" s="22">
        <f>VLOOKUP(B5,WS!A1:C48,2,FALSE)</f>
        <v>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4"/>
      <c r="U5" s="3"/>
      <c r="V5" s="84" t="s">
        <v>65</v>
      </c>
      <c r="W5" s="23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4"/>
      <c r="AS5" s="9"/>
    </row>
    <row r="6" spans="1:45">
      <c r="A6" s="20"/>
      <c r="B6" s="88" t="s">
        <v>16</v>
      </c>
      <c r="C6" s="2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4"/>
      <c r="U6" s="3"/>
      <c r="V6" s="85"/>
      <c r="W6" s="24"/>
      <c r="X6" s="15"/>
      <c r="Y6" s="15"/>
      <c r="Z6" s="9"/>
      <c r="AA6" s="12"/>
      <c r="AB6" s="7">
        <f>'WS игры 16'!P10</f>
        <v>0</v>
      </c>
      <c r="AC6" s="9"/>
      <c r="AD6" s="9"/>
      <c r="AE6" s="9"/>
      <c r="AF6" s="9"/>
      <c r="AG6" s="9"/>
      <c r="AH6" s="9"/>
      <c r="AI6" s="4"/>
      <c r="AS6" s="9"/>
    </row>
    <row r="7" spans="1:45" ht="15.75" thickBot="1">
      <c r="A7" s="20"/>
      <c r="B7" s="88"/>
      <c r="C7" s="24"/>
      <c r="D7" s="15"/>
      <c r="E7" s="1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4"/>
      <c r="U7" s="3"/>
      <c r="V7" s="25" t="s">
        <v>17</v>
      </c>
      <c r="W7" s="26">
        <f>'WS игры 16'!Q3</f>
        <v>0</v>
      </c>
      <c r="X7" s="9"/>
      <c r="Y7" s="15"/>
      <c r="Z7" s="15"/>
      <c r="AA7" s="86" t="s">
        <v>67</v>
      </c>
      <c r="AB7" s="10" t="str">
        <f>'WS игры 16'!R10</f>
        <v>- - -</v>
      </c>
      <c r="AC7" s="9"/>
      <c r="AD7" s="9"/>
      <c r="AE7" s="9"/>
      <c r="AF7" s="9"/>
      <c r="AG7" s="9"/>
      <c r="AH7" s="9"/>
      <c r="AI7" s="4"/>
      <c r="AS7" s="9"/>
    </row>
    <row r="8" spans="1:45" ht="15.75" thickBot="1">
      <c r="A8" s="20"/>
      <c r="B8" s="25">
        <v>16</v>
      </c>
      <c r="C8" s="26" t="e">
        <f>VLOOKUP(B8,WS!A1:C48,2,FALSE)</f>
        <v>#N/A</v>
      </c>
      <c r="D8" s="9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4"/>
      <c r="U8" s="3"/>
      <c r="V8" s="21" t="s">
        <v>18</v>
      </c>
      <c r="W8" s="22">
        <f>'WS игры 16'!Q4</f>
        <v>0</v>
      </c>
      <c r="X8" s="9"/>
      <c r="Y8" s="15"/>
      <c r="Z8" s="9"/>
      <c r="AA8" s="87"/>
      <c r="AB8" s="11" t="str">
        <f>'WS игры 16'!R11</f>
        <v>- - -</v>
      </c>
      <c r="AC8" s="15"/>
      <c r="AD8" s="15"/>
      <c r="AE8" s="9"/>
      <c r="AF8" s="9"/>
      <c r="AG8" s="9"/>
      <c r="AH8" s="9"/>
      <c r="AI8" s="4"/>
      <c r="AS8" s="9"/>
    </row>
    <row r="9" spans="1:45" ht="15.75" thickBot="1">
      <c r="A9" s="20"/>
      <c r="B9" s="20"/>
      <c r="C9" s="20"/>
      <c r="D9" s="9"/>
      <c r="E9" s="15"/>
      <c r="F9" s="9"/>
      <c r="G9" s="12"/>
      <c r="H9" s="7">
        <f>'WS игры 16'!P2</f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4"/>
      <c r="U9" s="3"/>
      <c r="V9" s="84" t="s">
        <v>66</v>
      </c>
      <c r="W9" s="23"/>
      <c r="X9" s="15"/>
      <c r="Y9" s="15"/>
      <c r="Z9" s="9"/>
      <c r="AA9" s="13"/>
      <c r="AB9" s="8">
        <f>'WS игры 16'!P11</f>
        <v>0</v>
      </c>
      <c r="AC9" s="9"/>
      <c r="AD9" s="15"/>
      <c r="AE9" s="9"/>
      <c r="AF9" s="9">
        <v>9</v>
      </c>
      <c r="AG9" s="9"/>
      <c r="AH9" s="9"/>
      <c r="AI9" s="4"/>
      <c r="AS9" s="9"/>
    </row>
    <row r="10" spans="1:45">
      <c r="A10" s="20"/>
      <c r="B10" s="20"/>
      <c r="C10" s="20"/>
      <c r="D10" s="9"/>
      <c r="E10" s="15"/>
      <c r="F10" s="15"/>
      <c r="G10" s="89" t="s">
        <v>24</v>
      </c>
      <c r="H10" s="10" t="str">
        <f>'WS игры 16'!R2</f>
        <v>- - -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4"/>
      <c r="U10" s="3"/>
      <c r="V10" s="85"/>
      <c r="W10" s="24"/>
      <c r="X10" s="9"/>
      <c r="Y10" s="9"/>
      <c r="Z10" s="9"/>
      <c r="AA10" s="9"/>
      <c r="AB10" s="9"/>
      <c r="AC10" s="9"/>
      <c r="AD10" s="15"/>
      <c r="AE10" s="9"/>
      <c r="AF10" s="12"/>
      <c r="AG10" s="7">
        <f>'WS игры 16'!P18</f>
        <v>0</v>
      </c>
      <c r="AH10" s="9"/>
      <c r="AI10" s="4"/>
      <c r="AS10" s="9"/>
    </row>
    <row r="11" spans="1:45" ht="15.75" thickBot="1">
      <c r="A11" s="20"/>
      <c r="B11" s="20"/>
      <c r="C11" s="20"/>
      <c r="D11" s="9"/>
      <c r="E11" s="15"/>
      <c r="F11" s="9"/>
      <c r="G11" s="89"/>
      <c r="H11" s="11" t="str">
        <f>'WS игры 16'!R3</f>
        <v>- - -</v>
      </c>
      <c r="I11" s="15"/>
      <c r="J11" s="15"/>
      <c r="K11" s="9"/>
      <c r="L11" s="9"/>
      <c r="M11" s="9"/>
      <c r="N11" s="9"/>
      <c r="O11" s="9"/>
      <c r="P11" s="9"/>
      <c r="Q11" s="9"/>
      <c r="R11" s="9"/>
      <c r="S11" s="4"/>
      <c r="U11" s="3"/>
      <c r="V11" s="25" t="s">
        <v>97</v>
      </c>
      <c r="W11" s="26">
        <f>'WS игры 16'!Q5</f>
        <v>0</v>
      </c>
      <c r="X11" s="9"/>
      <c r="Y11" s="9"/>
      <c r="Z11" s="9"/>
      <c r="AA11" s="9"/>
      <c r="AB11" s="9"/>
      <c r="AC11" s="9"/>
      <c r="AD11" s="15"/>
      <c r="AE11" s="15"/>
      <c r="AF11" s="86" t="s">
        <v>69</v>
      </c>
      <c r="AG11" s="10" t="str">
        <f>'WS игры 16'!R18</f>
        <v>- - -</v>
      </c>
      <c r="AH11" s="9"/>
      <c r="AI11" s="4"/>
      <c r="AS11" s="9"/>
    </row>
    <row r="12" spans="1:45" ht="15.75" thickBot="1">
      <c r="A12" s="20"/>
      <c r="B12" s="20"/>
      <c r="C12" s="20"/>
      <c r="D12" s="9"/>
      <c r="E12" s="15"/>
      <c r="F12" s="9"/>
      <c r="G12" s="13"/>
      <c r="H12" s="8">
        <f>'WS игры 16'!P3</f>
        <v>0</v>
      </c>
      <c r="I12" s="9"/>
      <c r="J12" s="15"/>
      <c r="K12" s="9"/>
      <c r="L12" s="9"/>
      <c r="M12" s="9"/>
      <c r="N12" s="9"/>
      <c r="O12" s="9"/>
      <c r="P12" s="9"/>
      <c r="Q12" s="9"/>
      <c r="R12" s="9"/>
      <c r="S12" s="4"/>
      <c r="U12" s="3"/>
      <c r="V12" s="21" t="s">
        <v>20</v>
      </c>
      <c r="W12" s="22">
        <f>'WS игры 16'!Q6</f>
        <v>0</v>
      </c>
      <c r="X12" s="9"/>
      <c r="Y12" s="9"/>
      <c r="Z12" s="9"/>
      <c r="AA12" s="9"/>
      <c r="AB12" s="9"/>
      <c r="AC12" s="9"/>
      <c r="AD12" s="15"/>
      <c r="AE12" s="9"/>
      <c r="AF12" s="87"/>
      <c r="AG12" s="11" t="str">
        <f>'WS игры 16'!R19</f>
        <v>- - -</v>
      </c>
      <c r="AH12" s="9"/>
      <c r="AI12" s="4"/>
      <c r="AS12" s="9"/>
    </row>
    <row r="13" spans="1:45" ht="15.75" thickBot="1">
      <c r="A13" s="20"/>
      <c r="B13" s="21">
        <v>9</v>
      </c>
      <c r="C13" s="22">
        <f>VLOOKUP(B13,WS!A1:C48,2,FALSE)</f>
        <v>0</v>
      </c>
      <c r="D13" s="9"/>
      <c r="E13" s="15"/>
      <c r="F13" s="9"/>
      <c r="G13" s="9"/>
      <c r="H13" s="9"/>
      <c r="I13" s="9"/>
      <c r="J13" s="15"/>
      <c r="K13" s="9"/>
      <c r="L13" s="9"/>
      <c r="M13" s="9"/>
      <c r="N13" s="9"/>
      <c r="O13" s="9"/>
      <c r="P13" s="9"/>
      <c r="Q13" s="9"/>
      <c r="R13" s="9"/>
      <c r="S13" s="4"/>
      <c r="U13" s="3"/>
      <c r="V13" s="84" t="s">
        <v>76</v>
      </c>
      <c r="W13" s="23"/>
      <c r="X13" s="9"/>
      <c r="Y13" s="9"/>
      <c r="Z13" s="9"/>
      <c r="AA13" s="9"/>
      <c r="AB13" s="9"/>
      <c r="AC13" s="9"/>
      <c r="AD13" s="15"/>
      <c r="AE13" s="9"/>
      <c r="AF13" s="13"/>
      <c r="AG13" s="8">
        <f>'WS игры 16'!P19</f>
        <v>0</v>
      </c>
      <c r="AH13" s="9"/>
      <c r="AI13" s="4"/>
      <c r="AS13" s="9"/>
    </row>
    <row r="14" spans="1:45">
      <c r="A14" s="20"/>
      <c r="B14" s="88" t="s">
        <v>17</v>
      </c>
      <c r="C14" s="23"/>
      <c r="D14" s="15"/>
      <c r="E14" s="15"/>
      <c r="F14" s="9"/>
      <c r="G14" s="9"/>
      <c r="H14" s="9"/>
      <c r="I14" s="9"/>
      <c r="J14" s="15"/>
      <c r="K14" s="9"/>
      <c r="L14" s="9"/>
      <c r="M14" s="9"/>
      <c r="N14" s="9"/>
      <c r="O14" s="9"/>
      <c r="P14" s="9"/>
      <c r="Q14" s="9"/>
      <c r="R14" s="9"/>
      <c r="S14" s="4"/>
      <c r="U14" s="3"/>
      <c r="V14" s="85"/>
      <c r="W14" s="24"/>
      <c r="X14" s="15"/>
      <c r="Y14" s="15"/>
      <c r="Z14" s="9"/>
      <c r="AA14" s="12"/>
      <c r="AB14" s="7">
        <f>'WS игры 16'!P12</f>
        <v>0</v>
      </c>
      <c r="AC14" s="9"/>
      <c r="AD14" s="15"/>
      <c r="AE14" s="9"/>
      <c r="AF14" s="9"/>
      <c r="AG14" s="9"/>
      <c r="AH14" s="9"/>
      <c r="AI14" s="4"/>
      <c r="AS14" s="9"/>
    </row>
    <row r="15" spans="1:45" ht="15.75" thickBot="1">
      <c r="A15" s="20"/>
      <c r="B15" s="88"/>
      <c r="C15" s="24"/>
      <c r="D15" s="9"/>
      <c r="E15" s="9"/>
      <c r="F15" s="9"/>
      <c r="G15" s="9"/>
      <c r="H15" s="9"/>
      <c r="I15" s="9"/>
      <c r="J15" s="15"/>
      <c r="K15" s="9"/>
      <c r="L15" s="9"/>
      <c r="M15" s="9"/>
      <c r="N15" s="9"/>
      <c r="O15" s="9"/>
      <c r="P15" s="9"/>
      <c r="Q15" s="9"/>
      <c r="R15" s="9"/>
      <c r="S15" s="4"/>
      <c r="U15" s="3"/>
      <c r="V15" s="25" t="s">
        <v>98</v>
      </c>
      <c r="W15" s="26">
        <f>'WS игры 16'!Q7</f>
        <v>0</v>
      </c>
      <c r="X15" s="9"/>
      <c r="Y15" s="15"/>
      <c r="Z15" s="15"/>
      <c r="AA15" s="86" t="s">
        <v>68</v>
      </c>
      <c r="AB15" s="10" t="str">
        <f>'WS игры 16'!R12</f>
        <v>- - -</v>
      </c>
      <c r="AC15" s="15"/>
      <c r="AD15" s="15"/>
      <c r="AE15" s="9"/>
      <c r="AF15" s="9">
        <v>11</v>
      </c>
      <c r="AG15" s="9"/>
      <c r="AH15" s="9"/>
      <c r="AI15" s="4"/>
      <c r="AS15" s="9"/>
    </row>
    <row r="16" spans="1:45" ht="15.75" thickBot="1">
      <c r="A16" s="20"/>
      <c r="B16" s="25">
        <v>8</v>
      </c>
      <c r="C16" s="26">
        <f>VLOOKUP(B16,WS!A1:C48,2,FALSE)</f>
        <v>0</v>
      </c>
      <c r="D16" s="9"/>
      <c r="E16" s="9"/>
      <c r="F16" s="9"/>
      <c r="G16" s="9"/>
      <c r="H16" s="9"/>
      <c r="I16" s="9"/>
      <c r="J16" s="15"/>
      <c r="K16" s="9"/>
      <c r="L16" s="9"/>
      <c r="M16" s="9"/>
      <c r="N16" s="9"/>
      <c r="O16" s="9"/>
      <c r="P16" s="9"/>
      <c r="Q16" s="9"/>
      <c r="R16" s="9"/>
      <c r="S16" s="4"/>
      <c r="U16" s="3"/>
      <c r="V16" s="21" t="s">
        <v>22</v>
      </c>
      <c r="W16" s="22">
        <f>'WS игры 16'!Q8</f>
        <v>0</v>
      </c>
      <c r="X16" s="9"/>
      <c r="Y16" s="15"/>
      <c r="Z16" s="9"/>
      <c r="AA16" s="87"/>
      <c r="AB16" s="11" t="str">
        <f>'WS игры 16'!R13</f>
        <v>- - -</v>
      </c>
      <c r="AC16" s="9"/>
      <c r="AD16" s="9"/>
      <c r="AE16" s="9"/>
      <c r="AF16" s="12" t="s">
        <v>67</v>
      </c>
      <c r="AG16" s="7">
        <f>'WS игры 16'!Q18</f>
        <v>0</v>
      </c>
      <c r="AH16" s="9"/>
      <c r="AI16" s="4"/>
      <c r="AS16" s="9"/>
    </row>
    <row r="17" spans="1:50" ht="15.75" thickBot="1">
      <c r="A17" s="20"/>
      <c r="B17" s="20"/>
      <c r="C17" s="20"/>
      <c r="D17" s="9"/>
      <c r="E17" s="9"/>
      <c r="F17" s="9"/>
      <c r="G17" s="9"/>
      <c r="H17" s="9"/>
      <c r="I17" s="9"/>
      <c r="J17" s="15"/>
      <c r="K17" s="9"/>
      <c r="L17" s="12"/>
      <c r="M17" s="7">
        <f>'WS игры 16'!P14</f>
        <v>0</v>
      </c>
      <c r="N17" s="9"/>
      <c r="O17" s="9"/>
      <c r="P17" s="9"/>
      <c r="Q17" s="9"/>
      <c r="R17" s="9"/>
      <c r="S17" s="4"/>
      <c r="U17" s="3"/>
      <c r="V17" s="84" t="s">
        <v>77</v>
      </c>
      <c r="W17" s="23"/>
      <c r="X17" s="15"/>
      <c r="Y17" s="15"/>
      <c r="Z17" s="9"/>
      <c r="AA17" s="13"/>
      <c r="AB17" s="8">
        <f>'WS игры 16'!P13</f>
        <v>0</v>
      </c>
      <c r="AC17" s="9"/>
      <c r="AD17" s="9"/>
      <c r="AE17" s="9"/>
      <c r="AF17" s="86" t="s">
        <v>70</v>
      </c>
      <c r="AG17" s="10"/>
      <c r="AH17" s="9"/>
      <c r="AI17" s="4"/>
      <c r="AS17" s="9"/>
      <c r="AT17" s="9"/>
      <c r="AU17" s="20"/>
      <c r="AV17" s="20"/>
      <c r="AW17" s="9"/>
      <c r="AX17" s="9"/>
    </row>
    <row r="18" spans="1:50">
      <c r="A18" s="20"/>
      <c r="B18" s="20"/>
      <c r="C18" s="20"/>
      <c r="D18" s="9"/>
      <c r="E18" s="9"/>
      <c r="F18" s="9"/>
      <c r="G18" s="9"/>
      <c r="H18" s="9"/>
      <c r="I18" s="9"/>
      <c r="J18" s="15"/>
      <c r="K18" s="15"/>
      <c r="L18" s="89" t="s">
        <v>28</v>
      </c>
      <c r="M18" s="10" t="str">
        <f>'WS игры 16'!R14</f>
        <v>- - -</v>
      </c>
      <c r="N18" s="9"/>
      <c r="O18" s="9"/>
      <c r="P18" s="9"/>
      <c r="Q18" s="9"/>
      <c r="R18" s="9"/>
      <c r="S18" s="4"/>
      <c r="U18" s="3"/>
      <c r="V18" s="85"/>
      <c r="W18" s="24"/>
      <c r="X18" s="9"/>
      <c r="Y18" s="9"/>
      <c r="Z18" s="9"/>
      <c r="AA18" s="9"/>
      <c r="AB18" s="9"/>
      <c r="AC18" s="9"/>
      <c r="AD18" s="9"/>
      <c r="AE18" s="9"/>
      <c r="AF18" s="87"/>
      <c r="AG18" s="11"/>
      <c r="AH18" s="9"/>
      <c r="AI18" s="4"/>
      <c r="AS18" s="9"/>
      <c r="AT18" s="9"/>
      <c r="AU18" s="20"/>
      <c r="AV18" s="20"/>
      <c r="AW18" s="9"/>
      <c r="AX18" s="9"/>
    </row>
    <row r="19" spans="1:50" ht="15.75" thickBot="1">
      <c r="A19" s="20"/>
      <c r="B19" s="20"/>
      <c r="C19" s="20"/>
      <c r="D19" s="9"/>
      <c r="E19" s="9"/>
      <c r="F19" s="9"/>
      <c r="G19" s="9"/>
      <c r="H19" s="9"/>
      <c r="I19" s="9"/>
      <c r="J19" s="15"/>
      <c r="K19" s="9"/>
      <c r="L19" s="89"/>
      <c r="M19" s="11" t="str">
        <f>'WS игры 16'!R15</f>
        <v>- - -</v>
      </c>
      <c r="N19" s="15"/>
      <c r="O19" s="15"/>
      <c r="P19" s="9"/>
      <c r="Q19" s="9"/>
      <c r="R19" s="9"/>
      <c r="S19" s="4"/>
      <c r="U19" s="3"/>
      <c r="V19" s="25" t="s">
        <v>99</v>
      </c>
      <c r="W19" s="26">
        <f>'WS игры 16'!Q9</f>
        <v>0</v>
      </c>
      <c r="X19" s="9"/>
      <c r="Y19" s="9"/>
      <c r="Z19" s="9"/>
      <c r="AA19" s="9"/>
      <c r="AB19" s="9"/>
      <c r="AC19" s="9"/>
      <c r="AD19" s="9"/>
      <c r="AE19" s="9"/>
      <c r="AF19" s="13" t="s">
        <v>68</v>
      </c>
      <c r="AG19" s="8">
        <f>'WS игры 16'!Q19</f>
        <v>0</v>
      </c>
      <c r="AH19" s="9"/>
      <c r="AI19" s="4"/>
      <c r="AS19" s="9"/>
      <c r="AT19" s="9"/>
      <c r="AU19" s="20"/>
      <c r="AV19" s="20"/>
      <c r="AW19" s="9"/>
      <c r="AX19" s="9"/>
    </row>
    <row r="20" spans="1:50" ht="15.75" thickBot="1">
      <c r="A20" s="20"/>
      <c r="B20" s="20"/>
      <c r="C20" s="20"/>
      <c r="D20" s="9"/>
      <c r="E20" s="9"/>
      <c r="F20" s="9"/>
      <c r="G20" s="9"/>
      <c r="H20" s="9"/>
      <c r="I20" s="9"/>
      <c r="J20" s="15"/>
      <c r="K20" s="9"/>
      <c r="L20" s="13"/>
      <c r="M20" s="8">
        <f>'WS игры 16'!P15</f>
        <v>0</v>
      </c>
      <c r="N20" s="9"/>
      <c r="O20" s="15"/>
      <c r="P20" s="9"/>
      <c r="Q20" s="9"/>
      <c r="R20" s="9"/>
      <c r="S20" s="4"/>
      <c r="U20" s="5"/>
      <c r="V20" s="28"/>
      <c r="W20" s="28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6"/>
      <c r="AS20" s="9"/>
      <c r="AT20" s="9"/>
      <c r="AU20" s="20"/>
      <c r="AV20" s="20"/>
      <c r="AW20" s="9"/>
      <c r="AX20" s="9"/>
    </row>
    <row r="21" spans="1:50">
      <c r="A21" s="20"/>
      <c r="B21" s="21">
        <v>5</v>
      </c>
      <c r="C21" s="22">
        <f>VLOOKUP(B21,WS!A1:C48,2,FALSE)</f>
        <v>0</v>
      </c>
      <c r="D21" s="9"/>
      <c r="E21" s="9"/>
      <c r="F21" s="9"/>
      <c r="G21" s="9"/>
      <c r="H21" s="9"/>
      <c r="I21" s="9"/>
      <c r="J21" s="15"/>
      <c r="K21" s="9"/>
      <c r="L21" s="9"/>
      <c r="M21" s="9"/>
      <c r="N21" s="9"/>
      <c r="O21" s="15"/>
      <c r="P21" s="9"/>
      <c r="Q21" s="9"/>
      <c r="R21" s="9"/>
      <c r="S21" s="4"/>
    </row>
    <row r="22" spans="1:50" ht="15.75" thickBot="1">
      <c r="A22" s="20"/>
      <c r="B22" s="88" t="s">
        <v>18</v>
      </c>
      <c r="C22" s="23"/>
      <c r="D22" s="9"/>
      <c r="E22" s="9"/>
      <c r="F22" s="9"/>
      <c r="G22" s="9"/>
      <c r="H22" s="9"/>
      <c r="I22" s="9"/>
      <c r="J22" s="15"/>
      <c r="K22" s="9"/>
      <c r="L22" s="9"/>
      <c r="M22" s="9"/>
      <c r="N22" s="9"/>
      <c r="O22" s="15"/>
      <c r="P22" s="9"/>
      <c r="Q22" s="9"/>
      <c r="R22" s="9"/>
      <c r="S22" s="4"/>
      <c r="AS22" s="9"/>
      <c r="AT22" s="9"/>
      <c r="AU22" s="20"/>
      <c r="AV22" s="20"/>
      <c r="AW22" s="9"/>
      <c r="AX22" s="9"/>
    </row>
    <row r="23" spans="1:50">
      <c r="A23" s="20"/>
      <c r="B23" s="88"/>
      <c r="C23" s="24"/>
      <c r="D23" s="15"/>
      <c r="E23" s="15"/>
      <c r="F23" s="9"/>
      <c r="G23" s="9"/>
      <c r="H23" s="9"/>
      <c r="I23" s="9"/>
      <c r="J23" s="15"/>
      <c r="K23" s="9"/>
      <c r="L23" s="9"/>
      <c r="M23" s="9"/>
      <c r="N23" s="9"/>
      <c r="O23" s="15"/>
      <c r="P23" s="9"/>
      <c r="Q23" s="9"/>
      <c r="R23" s="9"/>
      <c r="S23" s="4"/>
      <c r="U23" s="1"/>
      <c r="V23" s="18"/>
      <c r="W23" s="18"/>
      <c r="X23" s="14"/>
      <c r="Y23" s="14"/>
      <c r="Z23" s="14"/>
      <c r="AA23" s="18"/>
      <c r="AB23" s="18"/>
      <c r="AC23" s="2"/>
      <c r="AF23">
        <v>1</v>
      </c>
      <c r="AG23">
        <f>'WS игры 16'!P30</f>
        <v>0</v>
      </c>
    </row>
    <row r="24" spans="1:50" ht="15.75" thickBot="1">
      <c r="A24" s="20"/>
      <c r="B24" s="25">
        <v>12</v>
      </c>
      <c r="C24" s="26">
        <f>VLOOKUP(B24,WS!A1:C48,2,FALSE)</f>
        <v>0</v>
      </c>
      <c r="D24" s="9"/>
      <c r="E24" s="15"/>
      <c r="F24" s="9"/>
      <c r="G24" s="9"/>
      <c r="H24" s="9"/>
      <c r="I24" s="9"/>
      <c r="J24" s="15"/>
      <c r="K24" s="9"/>
      <c r="L24" s="9"/>
      <c r="M24" s="9"/>
      <c r="N24" s="9"/>
      <c r="O24" s="15"/>
      <c r="P24" s="9"/>
      <c r="Q24" s="9"/>
      <c r="R24" s="9"/>
      <c r="S24" s="4"/>
      <c r="U24" s="3"/>
      <c r="V24" s="20"/>
      <c r="W24" s="20"/>
      <c r="X24" s="9"/>
      <c r="Y24" s="9"/>
      <c r="Z24" s="9"/>
      <c r="AA24" s="20"/>
      <c r="AB24" s="20"/>
      <c r="AC24" s="4"/>
      <c r="AF24">
        <v>2</v>
      </c>
      <c r="AG24">
        <f>'WS игры 16'!Q30</f>
        <v>0</v>
      </c>
    </row>
    <row r="25" spans="1:50">
      <c r="A25" s="20"/>
      <c r="B25" s="20"/>
      <c r="C25" s="20"/>
      <c r="D25" s="9"/>
      <c r="E25" s="15"/>
      <c r="F25" s="9"/>
      <c r="G25" s="12"/>
      <c r="H25" s="7">
        <f>'WS игры 16'!P4</f>
        <v>0</v>
      </c>
      <c r="I25" s="9"/>
      <c r="J25" s="15"/>
      <c r="K25" s="9"/>
      <c r="L25" s="9"/>
      <c r="M25" s="9"/>
      <c r="N25" s="9"/>
      <c r="O25" s="15"/>
      <c r="P25" s="9"/>
      <c r="Q25" s="9"/>
      <c r="R25" s="9"/>
      <c r="S25" s="4"/>
      <c r="U25" s="3"/>
      <c r="V25" s="21" t="s">
        <v>65</v>
      </c>
      <c r="W25" s="22">
        <f>'WS игры 16'!Q10</f>
        <v>0</v>
      </c>
      <c r="X25" s="9"/>
      <c r="Y25" s="9"/>
      <c r="Z25" s="9"/>
      <c r="AA25" s="20"/>
      <c r="AB25" s="20"/>
      <c r="AC25" s="4"/>
      <c r="AF25">
        <v>3</v>
      </c>
      <c r="AG25">
        <f>'WS игры 16'!P31</f>
        <v>0</v>
      </c>
    </row>
    <row r="26" spans="1:50" ht="15.75" thickBot="1">
      <c r="A26" s="20"/>
      <c r="B26" s="20"/>
      <c r="C26" s="20"/>
      <c r="D26" s="9"/>
      <c r="E26" s="15"/>
      <c r="F26" s="15"/>
      <c r="G26" s="89" t="s">
        <v>25</v>
      </c>
      <c r="H26" s="10" t="str">
        <f>'WS игры 16'!R4</f>
        <v>- - -</v>
      </c>
      <c r="I26" s="15"/>
      <c r="J26" s="15"/>
      <c r="K26" s="9"/>
      <c r="L26" s="9"/>
      <c r="M26" s="9"/>
      <c r="N26" s="9"/>
      <c r="O26" s="15"/>
      <c r="P26" s="9"/>
      <c r="Q26" s="9"/>
      <c r="R26" s="9"/>
      <c r="S26" s="4"/>
      <c r="U26" s="3"/>
      <c r="V26" s="84" t="s">
        <v>72</v>
      </c>
      <c r="W26" s="23"/>
      <c r="X26" s="9"/>
      <c r="Y26" s="9"/>
      <c r="Z26" s="9"/>
      <c r="AA26" s="20">
        <v>13</v>
      </c>
      <c r="AB26" s="20"/>
      <c r="AC26" s="4"/>
      <c r="AF26">
        <v>4</v>
      </c>
      <c r="AG26">
        <f>'WS игры 16'!Q31</f>
        <v>0</v>
      </c>
    </row>
    <row r="27" spans="1:50">
      <c r="A27" s="20"/>
      <c r="B27" s="20"/>
      <c r="C27" s="20"/>
      <c r="D27" s="9"/>
      <c r="E27" s="15"/>
      <c r="F27" s="9"/>
      <c r="G27" s="89"/>
      <c r="H27" s="11" t="str">
        <f>'WS игры 16'!R5</f>
        <v>- - -</v>
      </c>
      <c r="I27" s="9"/>
      <c r="J27" s="9"/>
      <c r="K27" s="9"/>
      <c r="L27" s="9"/>
      <c r="M27" s="9"/>
      <c r="N27" s="9"/>
      <c r="O27" s="15"/>
      <c r="P27" s="9"/>
      <c r="Q27" s="9"/>
      <c r="R27" s="9"/>
      <c r="S27" s="4"/>
      <c r="U27" s="3"/>
      <c r="V27" s="85"/>
      <c r="W27" s="24"/>
      <c r="X27" s="15"/>
      <c r="Y27" s="15"/>
      <c r="Z27" s="9"/>
      <c r="AA27" s="21"/>
      <c r="AB27" s="22">
        <f>'WS игры 16'!P28</f>
        <v>0</v>
      </c>
      <c r="AC27" s="4"/>
      <c r="AF27">
        <v>5</v>
      </c>
      <c r="AG27">
        <f>'WS игры 16'!P24</f>
        <v>0</v>
      </c>
    </row>
    <row r="28" spans="1:50" ht="15.75" thickBot="1">
      <c r="A28" s="20"/>
      <c r="B28" s="20"/>
      <c r="C28" s="20"/>
      <c r="D28" s="9"/>
      <c r="E28" s="15"/>
      <c r="F28" s="9"/>
      <c r="G28" s="13"/>
      <c r="H28" s="8">
        <f>'WS игры 16'!P5</f>
        <v>0</v>
      </c>
      <c r="I28" s="9"/>
      <c r="J28" s="9"/>
      <c r="K28" s="9"/>
      <c r="L28" s="9"/>
      <c r="M28" s="9"/>
      <c r="N28" s="9"/>
      <c r="O28" s="15"/>
      <c r="P28" s="9"/>
      <c r="Q28" s="9"/>
      <c r="R28" s="9"/>
      <c r="S28" s="4"/>
      <c r="U28" s="3"/>
      <c r="V28" s="25" t="s">
        <v>66</v>
      </c>
      <c r="W28" s="26">
        <f>'WS игры 16'!Q11</f>
        <v>0</v>
      </c>
      <c r="X28" s="9"/>
      <c r="Y28" s="15"/>
      <c r="Z28" s="15"/>
      <c r="AA28" s="84" t="s">
        <v>74</v>
      </c>
      <c r="AB28" s="23" t="str">
        <f>'WS игры 16'!R28</f>
        <v>- - -</v>
      </c>
      <c r="AC28" s="4"/>
      <c r="AF28">
        <v>6</v>
      </c>
      <c r="AG28">
        <f>'WS игры 16'!Q24</f>
        <v>0</v>
      </c>
    </row>
    <row r="29" spans="1:50">
      <c r="A29" s="20"/>
      <c r="B29" s="21">
        <v>13</v>
      </c>
      <c r="C29" s="22">
        <f>VLOOKUP(B29,WS!A1:C48,2,FALSE)</f>
        <v>0</v>
      </c>
      <c r="D29" s="9"/>
      <c r="E29" s="15"/>
      <c r="F29" s="9"/>
      <c r="G29" s="9"/>
      <c r="H29" s="9"/>
      <c r="I29" s="9"/>
      <c r="J29" s="9"/>
      <c r="K29" s="9"/>
      <c r="L29" s="9"/>
      <c r="M29" s="9"/>
      <c r="N29" s="9"/>
      <c r="O29" s="15"/>
      <c r="P29" s="9"/>
      <c r="Q29" s="9"/>
      <c r="R29" s="9"/>
      <c r="S29" s="4"/>
      <c r="U29" s="3"/>
      <c r="V29" s="21" t="s">
        <v>76</v>
      </c>
      <c r="W29" s="22">
        <f>'WS игры 16'!Q12</f>
        <v>0</v>
      </c>
      <c r="X29" s="9"/>
      <c r="Y29" s="15"/>
      <c r="Z29" s="9"/>
      <c r="AA29" s="85"/>
      <c r="AB29" s="24" t="str">
        <f>'WS игры 16'!R29</f>
        <v>- - -</v>
      </c>
      <c r="AC29" s="4"/>
      <c r="AF29">
        <v>7</v>
      </c>
      <c r="AG29">
        <f>'WS игры 16'!P25</f>
        <v>0</v>
      </c>
    </row>
    <row r="30" spans="1:50" ht="15.75" thickBot="1">
      <c r="A30" s="20"/>
      <c r="B30" s="88" t="s">
        <v>19</v>
      </c>
      <c r="C30" s="23"/>
      <c r="D30" s="15"/>
      <c r="E30" s="15"/>
      <c r="F30" s="9"/>
      <c r="G30" s="9"/>
      <c r="H30" s="9"/>
      <c r="I30" s="9"/>
      <c r="J30" s="9"/>
      <c r="K30" s="9"/>
      <c r="L30" s="9"/>
      <c r="M30" s="9"/>
      <c r="N30" s="9"/>
      <c r="O30" s="15"/>
      <c r="P30" s="9"/>
      <c r="Q30" s="9"/>
      <c r="R30" s="9"/>
      <c r="S30" s="4"/>
      <c r="U30" s="3"/>
      <c r="V30" s="84" t="s">
        <v>73</v>
      </c>
      <c r="W30" s="23"/>
      <c r="X30" s="15"/>
      <c r="Y30" s="15"/>
      <c r="Z30" s="9"/>
      <c r="AA30" s="25"/>
      <c r="AB30" s="26">
        <f>'WS игры 16'!P29</f>
        <v>0</v>
      </c>
      <c r="AC30" s="4"/>
      <c r="AF30">
        <v>8</v>
      </c>
      <c r="AG30">
        <f>'WS игры 16'!Q25</f>
        <v>0</v>
      </c>
    </row>
    <row r="31" spans="1:50">
      <c r="A31" s="20"/>
      <c r="B31" s="88"/>
      <c r="C31" s="2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5"/>
      <c r="P31" s="9"/>
      <c r="Q31" s="9"/>
      <c r="R31" s="9"/>
      <c r="S31" s="4"/>
      <c r="U31" s="3"/>
      <c r="V31" s="85"/>
      <c r="W31" s="24"/>
      <c r="X31" s="9"/>
      <c r="Y31" s="9"/>
      <c r="Z31" s="9"/>
      <c r="AA31" s="20"/>
      <c r="AB31" s="20"/>
      <c r="AC31" s="4"/>
      <c r="AF31">
        <v>9</v>
      </c>
      <c r="AG31">
        <f>'WS игры 16'!P22</f>
        <v>0</v>
      </c>
    </row>
    <row r="32" spans="1:50" ht="15.75" thickBot="1">
      <c r="A32" s="20"/>
      <c r="B32" s="25">
        <v>4</v>
      </c>
      <c r="C32" s="26">
        <f>VLOOKUP(B32,WS!A1:C48,2,FALSE)</f>
        <v>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5"/>
      <c r="P32" s="9"/>
      <c r="Q32" s="9">
        <v>1</v>
      </c>
      <c r="R32" s="9"/>
      <c r="S32" s="4"/>
      <c r="U32" s="3"/>
      <c r="V32" s="25" t="s">
        <v>77</v>
      </c>
      <c r="W32" s="26">
        <f>'WS игры 16'!Q13</f>
        <v>0</v>
      </c>
      <c r="X32" s="9"/>
      <c r="Y32" s="9"/>
      <c r="Z32" s="9"/>
      <c r="AA32" s="20"/>
      <c r="AB32" s="20"/>
      <c r="AC32" s="4"/>
      <c r="AF32">
        <v>10</v>
      </c>
      <c r="AG32">
        <f>'WS игры 16'!Q22</f>
        <v>0</v>
      </c>
    </row>
    <row r="33" spans="1:33" ht="15.75" thickBot="1">
      <c r="A33" s="20"/>
      <c r="B33" s="20"/>
      <c r="C33" s="2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5"/>
      <c r="P33" s="9"/>
      <c r="Q33" s="12"/>
      <c r="R33" s="7">
        <f>'WS игры 16'!P26</f>
        <v>0</v>
      </c>
      <c r="S33" s="4"/>
      <c r="T33" s="9"/>
      <c r="U33" s="3"/>
      <c r="V33" s="20"/>
      <c r="W33" s="20"/>
      <c r="X33" s="9"/>
      <c r="Y33" s="9"/>
      <c r="Z33" s="9"/>
      <c r="AA33" s="20">
        <v>15</v>
      </c>
      <c r="AB33" s="20"/>
      <c r="AC33" s="4"/>
      <c r="AF33">
        <v>11</v>
      </c>
      <c r="AG33">
        <f>'WS игры 16'!P23</f>
        <v>0</v>
      </c>
    </row>
    <row r="34" spans="1:33">
      <c r="A34" s="20"/>
      <c r="B34" s="20"/>
      <c r="C34" s="2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5"/>
      <c r="P34" s="15"/>
      <c r="Q34" s="89" t="s">
        <v>30</v>
      </c>
      <c r="R34" s="10" t="str">
        <f>'WS игры 16'!R26</f>
        <v>- - -</v>
      </c>
      <c r="S34" s="4"/>
      <c r="T34" s="9"/>
      <c r="U34" s="3"/>
      <c r="V34" s="20"/>
      <c r="W34" s="20"/>
      <c r="X34" s="9"/>
      <c r="Y34" s="9"/>
      <c r="Z34" s="9"/>
      <c r="AA34" s="21" t="s">
        <v>72</v>
      </c>
      <c r="AB34" s="22">
        <f>'WS игры 16'!Q28</f>
        <v>0</v>
      </c>
      <c r="AC34" s="4"/>
      <c r="AF34">
        <v>12</v>
      </c>
      <c r="AG34">
        <f>'WS игры 16'!Q23</f>
        <v>0</v>
      </c>
    </row>
    <row r="35" spans="1:33">
      <c r="A35" s="20"/>
      <c r="B35" s="20"/>
      <c r="C35" s="2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5"/>
      <c r="P35" s="9"/>
      <c r="Q35" s="89"/>
      <c r="R35" s="11" t="str">
        <f>'WS игры 16'!R27</f>
        <v>- - -</v>
      </c>
      <c r="S35" s="4"/>
      <c r="T35" s="9"/>
      <c r="U35" s="3"/>
      <c r="V35" s="20"/>
      <c r="W35" s="20"/>
      <c r="X35" s="9"/>
      <c r="Y35" s="9"/>
      <c r="Z35" s="9"/>
      <c r="AA35" s="84" t="s">
        <v>75</v>
      </c>
      <c r="AB35" s="23"/>
      <c r="AC35" s="4"/>
      <c r="AF35">
        <v>13</v>
      </c>
      <c r="AG35">
        <f>'WS игры 16'!P32</f>
        <v>0</v>
      </c>
    </row>
    <row r="36" spans="1:33" ht="15.75" thickBot="1">
      <c r="A36" s="20"/>
      <c r="B36" s="20"/>
      <c r="C36" s="2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5"/>
      <c r="P36" s="9"/>
      <c r="Q36" s="13"/>
      <c r="R36" s="8">
        <f>'WS игры 16'!P27</f>
        <v>0</v>
      </c>
      <c r="S36" s="4"/>
      <c r="T36" s="9"/>
      <c r="U36" s="3"/>
      <c r="V36" s="20"/>
      <c r="W36" s="20"/>
      <c r="X36" s="9"/>
      <c r="Y36" s="9"/>
      <c r="Z36" s="9"/>
      <c r="AA36" s="85"/>
      <c r="AB36" s="24"/>
      <c r="AC36" s="4"/>
      <c r="AF36">
        <v>14</v>
      </c>
      <c r="AG36">
        <f>'WS игры 16'!Q32</f>
        <v>0</v>
      </c>
    </row>
    <row r="37" spans="1:33" ht="15.75" thickBot="1">
      <c r="A37" s="20"/>
      <c r="B37" s="21">
        <v>3</v>
      </c>
      <c r="C37" s="22">
        <f>VLOOKUP(B37,WS!A1:C48,2,FALSE)</f>
        <v>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5"/>
      <c r="P37" s="9"/>
      <c r="Q37" s="9"/>
      <c r="R37" s="9"/>
      <c r="S37" s="4"/>
      <c r="U37" s="3"/>
      <c r="V37" s="20"/>
      <c r="W37" s="20"/>
      <c r="X37" s="9"/>
      <c r="Y37" s="9"/>
      <c r="Z37" s="9"/>
      <c r="AA37" s="25" t="s">
        <v>73</v>
      </c>
      <c r="AB37" s="26">
        <f>'WS игры 16'!Q29</f>
        <v>0</v>
      </c>
      <c r="AC37" s="4"/>
    </row>
    <row r="38" spans="1:33">
      <c r="A38" s="20"/>
      <c r="B38" s="88" t="s">
        <v>20</v>
      </c>
      <c r="C38" s="2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5"/>
      <c r="P38" s="9"/>
      <c r="Q38" s="9"/>
      <c r="R38" s="9"/>
      <c r="S38" s="4"/>
      <c r="U38" s="3"/>
      <c r="V38" s="20"/>
      <c r="W38" s="20"/>
      <c r="X38" s="9"/>
      <c r="Y38" s="9"/>
      <c r="Z38" s="9"/>
      <c r="AA38" s="20"/>
      <c r="AB38" s="20"/>
      <c r="AC38" s="4"/>
    </row>
    <row r="39" spans="1:33">
      <c r="A39" s="20"/>
      <c r="B39" s="88"/>
      <c r="C39" s="24"/>
      <c r="D39" s="15"/>
      <c r="E39" s="15"/>
      <c r="F39" s="9"/>
      <c r="G39" s="9"/>
      <c r="H39" s="9"/>
      <c r="I39" s="9"/>
      <c r="J39" s="9"/>
      <c r="K39" s="9"/>
      <c r="L39" s="9"/>
      <c r="M39" s="9"/>
      <c r="N39" s="9"/>
      <c r="O39" s="15"/>
      <c r="P39" s="9"/>
      <c r="Q39" s="9"/>
      <c r="R39" s="9"/>
      <c r="S39" s="4"/>
      <c r="U39" s="3"/>
      <c r="V39" s="20"/>
      <c r="W39" s="20"/>
      <c r="X39" s="9"/>
      <c r="Y39" s="9"/>
      <c r="Z39" s="9"/>
      <c r="AA39" s="20"/>
      <c r="AB39" s="20"/>
      <c r="AC39" s="4"/>
    </row>
    <row r="40" spans="1:33" ht="15.75" thickBot="1">
      <c r="A40" s="20"/>
      <c r="B40" s="25">
        <v>14</v>
      </c>
      <c r="C40" s="26">
        <f>VLOOKUP(B40,WS!A1:C48,2,FALSE)</f>
        <v>0</v>
      </c>
      <c r="D40" s="9"/>
      <c r="E40" s="15"/>
      <c r="F40" s="9"/>
      <c r="G40" s="9"/>
      <c r="H40" s="9"/>
      <c r="I40" s="9"/>
      <c r="J40" s="9"/>
      <c r="K40" s="9"/>
      <c r="L40" s="9"/>
      <c r="M40" s="9"/>
      <c r="N40" s="9"/>
      <c r="O40" s="15"/>
      <c r="P40" s="9"/>
      <c r="Q40" s="9"/>
      <c r="R40" s="9"/>
      <c r="S40" s="4"/>
      <c r="U40" s="3"/>
      <c r="V40" s="20"/>
      <c r="W40" s="20"/>
      <c r="X40" s="9"/>
      <c r="Y40" s="9"/>
      <c r="Z40" s="9"/>
      <c r="AA40" s="20"/>
      <c r="AB40" s="20"/>
      <c r="AC40" s="4"/>
    </row>
    <row r="41" spans="1:33" ht="15.75" thickBot="1">
      <c r="A41" s="20"/>
      <c r="B41" s="20"/>
      <c r="C41" s="20"/>
      <c r="D41" s="9"/>
      <c r="E41" s="15"/>
      <c r="F41" s="9"/>
      <c r="G41" s="12"/>
      <c r="H41" s="7">
        <f>'WS игры 16'!P6</f>
        <v>0</v>
      </c>
      <c r="I41" s="9"/>
      <c r="J41" s="9"/>
      <c r="K41" s="9"/>
      <c r="L41" s="9"/>
      <c r="M41" s="9"/>
      <c r="N41" s="9"/>
      <c r="O41" s="15"/>
      <c r="P41" s="9"/>
      <c r="Q41" s="9"/>
      <c r="R41" s="9"/>
      <c r="S41" s="4"/>
      <c r="U41" s="5"/>
      <c r="V41" s="28"/>
      <c r="W41" s="28"/>
      <c r="X41" s="16"/>
      <c r="Y41" s="16"/>
      <c r="Z41" s="16"/>
      <c r="AA41" s="28"/>
      <c r="AB41" s="28"/>
      <c r="AC41" s="6"/>
    </row>
    <row r="42" spans="1:33">
      <c r="A42" s="20"/>
      <c r="B42" s="20"/>
      <c r="C42" s="20"/>
      <c r="D42" s="9"/>
      <c r="E42" s="15"/>
      <c r="F42" s="15"/>
      <c r="G42" s="89" t="s">
        <v>26</v>
      </c>
      <c r="H42" s="10" t="str">
        <f>'WS игры 16'!R6</f>
        <v>- - -</v>
      </c>
      <c r="I42" s="9"/>
      <c r="J42" s="9"/>
      <c r="K42" s="9"/>
      <c r="L42" s="9"/>
      <c r="M42" s="9"/>
      <c r="N42" s="9"/>
      <c r="O42" s="15"/>
      <c r="P42" s="9"/>
      <c r="Q42" s="9"/>
      <c r="R42" s="9"/>
      <c r="S42" s="4"/>
    </row>
    <row r="43" spans="1:33">
      <c r="A43" s="20"/>
      <c r="B43" s="20"/>
      <c r="C43" s="20"/>
      <c r="D43" s="9"/>
      <c r="E43" s="15"/>
      <c r="F43" s="9"/>
      <c r="G43" s="89"/>
      <c r="H43" s="11" t="str">
        <f>'WS игры 16'!R7</f>
        <v>- - -</v>
      </c>
      <c r="I43" s="15"/>
      <c r="J43" s="15"/>
      <c r="K43" s="9"/>
      <c r="L43" s="9"/>
      <c r="M43" s="9"/>
      <c r="N43" s="9"/>
      <c r="O43" s="15"/>
      <c r="P43" s="9"/>
      <c r="Q43" s="9"/>
      <c r="R43" s="9"/>
      <c r="S43" s="4"/>
    </row>
    <row r="44" spans="1:33" ht="15.75" thickBot="1">
      <c r="A44" s="20"/>
      <c r="B44" s="20"/>
      <c r="C44" s="20"/>
      <c r="D44" s="9"/>
      <c r="E44" s="15"/>
      <c r="F44" s="9"/>
      <c r="G44" s="13"/>
      <c r="H44" s="8">
        <f>'WS игры 16'!P7</f>
        <v>0</v>
      </c>
      <c r="I44" s="9"/>
      <c r="J44" s="15"/>
      <c r="K44" s="9"/>
      <c r="L44" s="9"/>
      <c r="M44" s="9"/>
      <c r="N44" s="9"/>
      <c r="O44" s="15"/>
      <c r="P44" s="9"/>
      <c r="Q44" s="9"/>
      <c r="R44" s="9"/>
      <c r="S44" s="4"/>
    </row>
    <row r="45" spans="1:33">
      <c r="A45" s="20"/>
      <c r="B45" s="21">
        <v>11</v>
      </c>
      <c r="C45" s="22">
        <f>VLOOKUP(B45,WS!A1:C48,2,FALSE)</f>
        <v>0</v>
      </c>
      <c r="D45" s="9"/>
      <c r="E45" s="15"/>
      <c r="F45" s="9"/>
      <c r="G45" s="9"/>
      <c r="H45" s="9"/>
      <c r="I45" s="9"/>
      <c r="J45" s="15"/>
      <c r="K45" s="9"/>
      <c r="L45" s="9"/>
      <c r="M45" s="9"/>
      <c r="N45" s="9"/>
      <c r="O45" s="15"/>
      <c r="P45" s="9"/>
      <c r="Q45" s="9"/>
      <c r="R45" s="9"/>
      <c r="S45" s="4"/>
    </row>
    <row r="46" spans="1:33">
      <c r="A46" s="20"/>
      <c r="B46" s="88" t="s">
        <v>21</v>
      </c>
      <c r="C46" s="23"/>
      <c r="D46" s="15"/>
      <c r="E46" s="15"/>
      <c r="F46" s="9"/>
      <c r="G46" s="9"/>
      <c r="H46" s="9"/>
      <c r="I46" s="9"/>
      <c r="J46" s="15"/>
      <c r="K46" s="9"/>
      <c r="L46" s="9"/>
      <c r="M46" s="9"/>
      <c r="N46" s="9"/>
      <c r="O46" s="15"/>
      <c r="P46" s="9"/>
      <c r="Q46" s="9"/>
      <c r="R46" s="9"/>
      <c r="S46" s="4"/>
    </row>
    <row r="47" spans="1:33">
      <c r="A47" s="20"/>
      <c r="B47" s="88"/>
      <c r="C47" s="24"/>
      <c r="D47" s="9"/>
      <c r="E47" s="9"/>
      <c r="F47" s="9"/>
      <c r="G47" s="9"/>
      <c r="H47" s="9"/>
      <c r="I47" s="9"/>
      <c r="J47" s="15"/>
      <c r="K47" s="9"/>
      <c r="L47" s="9"/>
      <c r="M47" s="9"/>
      <c r="N47" s="9"/>
      <c r="O47" s="15"/>
      <c r="P47" s="9"/>
      <c r="Q47" s="9"/>
      <c r="R47" s="9"/>
      <c r="S47" s="4"/>
    </row>
    <row r="48" spans="1:33" ht="15.75" thickBot="1">
      <c r="A48" s="20"/>
      <c r="B48" s="25">
        <v>6</v>
      </c>
      <c r="C48" s="26">
        <f>VLOOKUP(B48,WS!A1:C48,2,FALSE)</f>
        <v>0</v>
      </c>
      <c r="D48" s="9"/>
      <c r="E48" s="9"/>
      <c r="F48" s="9"/>
      <c r="G48" s="9"/>
      <c r="H48" s="9"/>
      <c r="I48" s="9"/>
      <c r="J48" s="15"/>
      <c r="K48" s="9"/>
      <c r="L48" s="9"/>
      <c r="M48" s="9"/>
      <c r="N48" s="9"/>
      <c r="O48" s="15"/>
      <c r="P48" s="9"/>
      <c r="Q48" s="9">
        <v>3</v>
      </c>
      <c r="R48" s="9"/>
      <c r="S48" s="4"/>
    </row>
    <row r="49" spans="1:29">
      <c r="A49" s="20"/>
      <c r="B49" s="20"/>
      <c r="C49" s="20"/>
      <c r="D49" s="9"/>
      <c r="E49" s="9"/>
      <c r="F49" s="9"/>
      <c r="G49" s="9"/>
      <c r="H49" s="9"/>
      <c r="I49" s="9"/>
      <c r="J49" s="15"/>
      <c r="K49" s="9"/>
      <c r="L49" s="12"/>
      <c r="M49" s="7">
        <f>'WS игры 16'!P16</f>
        <v>0</v>
      </c>
      <c r="N49" s="9"/>
      <c r="O49" s="15"/>
      <c r="P49" s="9"/>
      <c r="Q49" s="12"/>
      <c r="R49" s="7">
        <f>'WS игры 16'!Q26</f>
        <v>0</v>
      </c>
      <c r="S49" s="4"/>
      <c r="T49" s="9"/>
      <c r="U49" s="1"/>
      <c r="V49" s="18" t="s">
        <v>71</v>
      </c>
      <c r="W49" s="18"/>
      <c r="X49" s="14"/>
      <c r="Y49" s="14"/>
      <c r="Z49" s="14"/>
      <c r="AA49" s="18"/>
      <c r="AB49" s="18"/>
      <c r="AC49" s="2"/>
    </row>
    <row r="50" spans="1:29" ht="15.75" thickBot="1">
      <c r="A50" s="20"/>
      <c r="B50" s="20"/>
      <c r="C50" s="20"/>
      <c r="D50" s="9"/>
      <c r="E50" s="9"/>
      <c r="F50" s="9"/>
      <c r="G50" s="9"/>
      <c r="H50" s="9"/>
      <c r="I50" s="9"/>
      <c r="J50" s="15"/>
      <c r="K50" s="15"/>
      <c r="L50" s="89" t="s">
        <v>29</v>
      </c>
      <c r="M50" s="10" t="str">
        <f>'WS игры 16'!R16</f>
        <v>- - -</v>
      </c>
      <c r="N50" s="15"/>
      <c r="O50" s="15"/>
      <c r="P50" s="9"/>
      <c r="Q50" s="89" t="s">
        <v>31</v>
      </c>
      <c r="R50" s="10"/>
      <c r="S50" s="4"/>
      <c r="T50" s="9"/>
      <c r="U50" s="3"/>
      <c r="V50" s="20"/>
      <c r="W50" s="20"/>
      <c r="X50" s="9"/>
      <c r="Y50" s="9"/>
      <c r="Z50" s="9"/>
      <c r="AA50" s="20"/>
      <c r="AB50" s="20"/>
      <c r="AC50" s="4"/>
    </row>
    <row r="51" spans="1:29">
      <c r="A51" s="20"/>
      <c r="B51" s="20"/>
      <c r="C51" s="20"/>
      <c r="D51" s="9"/>
      <c r="E51" s="9"/>
      <c r="F51" s="9"/>
      <c r="G51" s="9"/>
      <c r="H51" s="9"/>
      <c r="I51" s="9"/>
      <c r="J51" s="15"/>
      <c r="K51" s="9"/>
      <c r="L51" s="89"/>
      <c r="M51" s="11" t="str">
        <f>'WS игры 16'!R17</f>
        <v>- - -</v>
      </c>
      <c r="N51" s="9"/>
      <c r="O51" s="9"/>
      <c r="P51" s="9"/>
      <c r="Q51" s="89"/>
      <c r="R51" s="11"/>
      <c r="S51" s="4"/>
      <c r="T51" s="9"/>
      <c r="U51" s="3"/>
      <c r="V51" s="21" t="s">
        <v>24</v>
      </c>
      <c r="W51" s="22">
        <f>'WS игры 16'!Q14</f>
        <v>0</v>
      </c>
      <c r="X51" s="9"/>
      <c r="Y51" s="9"/>
      <c r="Z51" s="9"/>
      <c r="AA51" s="20"/>
      <c r="AB51" s="20"/>
      <c r="AC51" s="4"/>
    </row>
    <row r="52" spans="1:29" ht="15.75" thickBot="1">
      <c r="A52" s="20"/>
      <c r="B52" s="20"/>
      <c r="C52" s="20"/>
      <c r="D52" s="9"/>
      <c r="E52" s="9"/>
      <c r="F52" s="9"/>
      <c r="G52" s="9"/>
      <c r="H52" s="9"/>
      <c r="I52" s="9"/>
      <c r="J52" s="15"/>
      <c r="K52" s="9"/>
      <c r="L52" s="13"/>
      <c r="M52" s="8">
        <f>'WS игры 16'!P17</f>
        <v>0</v>
      </c>
      <c r="N52" s="9"/>
      <c r="O52" s="9"/>
      <c r="P52" s="9"/>
      <c r="Q52" s="13"/>
      <c r="R52" s="8">
        <f>'WS игры 16'!Q27</f>
        <v>0</v>
      </c>
      <c r="S52" s="4"/>
      <c r="T52" s="9"/>
      <c r="U52" s="3"/>
      <c r="V52" s="84" t="s">
        <v>78</v>
      </c>
      <c r="W52" s="23"/>
      <c r="X52" s="9"/>
      <c r="Y52" s="9"/>
      <c r="Z52" s="9"/>
      <c r="AA52" s="20">
        <v>5</v>
      </c>
      <c r="AB52" s="20"/>
      <c r="AC52" s="4"/>
    </row>
    <row r="53" spans="1:29">
      <c r="A53" s="20"/>
      <c r="B53" s="21">
        <v>7</v>
      </c>
      <c r="C53" s="22">
        <f>VLOOKUP(B53,WS!A1:C48,2,FALSE)</f>
        <v>0</v>
      </c>
      <c r="D53" s="9"/>
      <c r="E53" s="9"/>
      <c r="F53" s="9"/>
      <c r="G53" s="9"/>
      <c r="H53" s="9"/>
      <c r="I53" s="9"/>
      <c r="J53" s="15"/>
      <c r="K53" s="9"/>
      <c r="L53" s="9"/>
      <c r="M53" s="9"/>
      <c r="N53" s="9"/>
      <c r="O53" s="9"/>
      <c r="P53" s="9"/>
      <c r="Q53" s="9"/>
      <c r="R53" s="9"/>
      <c r="S53" s="4"/>
      <c r="U53" s="3"/>
      <c r="V53" s="85"/>
      <c r="W53" s="24"/>
      <c r="X53" s="15"/>
      <c r="Y53" s="15"/>
      <c r="Z53" s="9"/>
      <c r="AA53" s="21"/>
      <c r="AB53" s="22">
        <f>'WS игры 16'!P20</f>
        <v>0</v>
      </c>
      <c r="AC53" s="4"/>
    </row>
    <row r="54" spans="1:29" ht="15.75" thickBot="1">
      <c r="A54" s="20"/>
      <c r="B54" s="88" t="s">
        <v>22</v>
      </c>
      <c r="C54" s="23"/>
      <c r="D54" s="9"/>
      <c r="E54" s="9"/>
      <c r="F54" s="9"/>
      <c r="G54" s="9"/>
      <c r="H54" s="9"/>
      <c r="I54" s="9"/>
      <c r="J54" s="15"/>
      <c r="K54" s="9"/>
      <c r="L54" s="9"/>
      <c r="M54" s="9"/>
      <c r="N54" s="9"/>
      <c r="O54" s="9"/>
      <c r="P54" s="9"/>
      <c r="Q54" s="9"/>
      <c r="R54" s="9"/>
      <c r="S54" s="4"/>
      <c r="U54" s="3"/>
      <c r="V54" s="25" t="s">
        <v>26</v>
      </c>
      <c r="W54" s="26">
        <f>'WS игры 16'!Q15</f>
        <v>0</v>
      </c>
      <c r="X54" s="9"/>
      <c r="Y54" s="15"/>
      <c r="Z54" s="15"/>
      <c r="AA54" s="84" t="s">
        <v>80</v>
      </c>
      <c r="AB54" s="23" t="str">
        <f>'WS игры 16'!R20</f>
        <v>- - -</v>
      </c>
      <c r="AC54" s="4"/>
    </row>
    <row r="55" spans="1:29">
      <c r="A55" s="20"/>
      <c r="B55" s="88"/>
      <c r="C55" s="24"/>
      <c r="D55" s="15"/>
      <c r="E55" s="15"/>
      <c r="F55" s="9"/>
      <c r="G55" s="9"/>
      <c r="H55" s="9"/>
      <c r="I55" s="9"/>
      <c r="J55" s="15"/>
      <c r="K55" s="9"/>
      <c r="L55" s="9"/>
      <c r="M55" s="9"/>
      <c r="N55" s="9"/>
      <c r="O55" s="9"/>
      <c r="P55" s="9"/>
      <c r="Q55" s="9"/>
      <c r="R55" s="9"/>
      <c r="S55" s="4"/>
      <c r="U55" s="3"/>
      <c r="V55" s="21" t="s">
        <v>25</v>
      </c>
      <c r="W55" s="22">
        <f>'WS игры 16'!Q16</f>
        <v>0</v>
      </c>
      <c r="X55" s="9"/>
      <c r="Y55" s="15"/>
      <c r="Z55" s="9"/>
      <c r="AA55" s="85"/>
      <c r="AB55" s="24" t="str">
        <f>'WS игры 16'!R21</f>
        <v>- - -</v>
      </c>
      <c r="AC55" s="4"/>
    </row>
    <row r="56" spans="1:29" ht="15.75" thickBot="1">
      <c r="A56" s="20"/>
      <c r="B56" s="25">
        <v>10</v>
      </c>
      <c r="C56" s="26">
        <f>VLOOKUP(B56,WS!A1:C48,2,FALSE)</f>
        <v>0</v>
      </c>
      <c r="D56" s="9"/>
      <c r="E56" s="15"/>
      <c r="F56" s="9"/>
      <c r="G56" s="9"/>
      <c r="H56" s="9"/>
      <c r="I56" s="9"/>
      <c r="J56" s="15"/>
      <c r="K56" s="9"/>
      <c r="L56" s="9"/>
      <c r="M56" s="9"/>
      <c r="N56" s="9"/>
      <c r="O56" s="9"/>
      <c r="P56" s="9"/>
      <c r="Q56" s="9"/>
      <c r="R56" s="9"/>
      <c r="S56" s="4"/>
      <c r="U56" s="3"/>
      <c r="V56" s="84" t="s">
        <v>79</v>
      </c>
      <c r="W56" s="23"/>
      <c r="X56" s="15"/>
      <c r="Y56" s="15"/>
      <c r="Z56" s="9"/>
      <c r="AA56" s="25"/>
      <c r="AB56" s="26">
        <f>'WS игры 16'!P21</f>
        <v>0</v>
      </c>
      <c r="AC56" s="4"/>
    </row>
    <row r="57" spans="1:29">
      <c r="A57" s="20"/>
      <c r="B57" s="20"/>
      <c r="C57" s="20"/>
      <c r="D57" s="9"/>
      <c r="E57" s="15"/>
      <c r="F57" s="9"/>
      <c r="G57" s="12"/>
      <c r="H57" s="7">
        <f>'WS игры 16'!P8</f>
        <v>0</v>
      </c>
      <c r="I57" s="9"/>
      <c r="J57" s="15"/>
      <c r="K57" s="9"/>
      <c r="L57" s="9"/>
      <c r="M57" s="9"/>
      <c r="N57" s="9"/>
      <c r="O57" s="9"/>
      <c r="P57" s="9"/>
      <c r="Q57" s="9"/>
      <c r="R57" s="9"/>
      <c r="S57" s="4"/>
      <c r="U57" s="3"/>
      <c r="V57" s="85"/>
      <c r="W57" s="24"/>
      <c r="X57" s="9"/>
      <c r="Y57" s="9"/>
      <c r="Z57" s="9"/>
      <c r="AA57" s="20"/>
      <c r="AB57" s="20"/>
      <c r="AC57" s="4"/>
    </row>
    <row r="58" spans="1:29" ht="15.75" thickBot="1">
      <c r="A58" s="20"/>
      <c r="B58" s="20"/>
      <c r="C58" s="20"/>
      <c r="D58" s="9"/>
      <c r="E58" s="15"/>
      <c r="F58" s="15"/>
      <c r="G58" s="89" t="s">
        <v>27</v>
      </c>
      <c r="H58" s="10" t="str">
        <f>'WS игры 16'!R8</f>
        <v>- - -</v>
      </c>
      <c r="I58" s="15"/>
      <c r="J58" s="15"/>
      <c r="K58" s="9"/>
      <c r="L58" s="9"/>
      <c r="M58" s="9"/>
      <c r="N58" s="9"/>
      <c r="O58" s="9"/>
      <c r="P58" s="9"/>
      <c r="Q58" s="9"/>
      <c r="R58" s="9"/>
      <c r="S58" s="4"/>
      <c r="U58" s="3"/>
      <c r="V58" s="25" t="s">
        <v>27</v>
      </c>
      <c r="W58" s="26">
        <f>'WS игры 16'!Q17</f>
        <v>0</v>
      </c>
      <c r="X58" s="9"/>
      <c r="Y58" s="9"/>
      <c r="Z58" s="9"/>
      <c r="AA58" s="20">
        <v>7</v>
      </c>
      <c r="AB58" s="20"/>
      <c r="AC58" s="4"/>
    </row>
    <row r="59" spans="1:29">
      <c r="A59" s="20"/>
      <c r="B59" s="20"/>
      <c r="C59" s="20"/>
      <c r="D59" s="9"/>
      <c r="E59" s="15"/>
      <c r="F59" s="9"/>
      <c r="G59" s="89"/>
      <c r="H59" s="11" t="str">
        <f>'WS игры 16'!R9</f>
        <v>- - -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4"/>
      <c r="U59" s="3"/>
      <c r="V59" s="20"/>
      <c r="W59" s="20"/>
      <c r="X59" s="9"/>
      <c r="Y59" s="9"/>
      <c r="Z59" s="9"/>
      <c r="AA59" s="21" t="s">
        <v>78</v>
      </c>
      <c r="AB59" s="22">
        <f>'WS игры 16'!Q20</f>
        <v>0</v>
      </c>
      <c r="AC59" s="4"/>
    </row>
    <row r="60" spans="1:29" ht="15.75" thickBot="1">
      <c r="A60" s="20"/>
      <c r="B60" s="20"/>
      <c r="C60" s="20"/>
      <c r="D60" s="9"/>
      <c r="E60" s="15"/>
      <c r="F60" s="9"/>
      <c r="G60" s="13"/>
      <c r="H60" s="8">
        <f>'WS игры 16'!P9</f>
        <v>0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4"/>
      <c r="U60" s="3"/>
      <c r="V60" s="20"/>
      <c r="W60" s="20"/>
      <c r="X60" s="9"/>
      <c r="Y60" s="9"/>
      <c r="Z60" s="9"/>
      <c r="AA60" s="84" t="s">
        <v>81</v>
      </c>
      <c r="AB60" s="23"/>
      <c r="AC60" s="4"/>
    </row>
    <row r="61" spans="1:29">
      <c r="A61" s="20"/>
      <c r="B61" s="21">
        <v>15</v>
      </c>
      <c r="C61" s="22" t="e">
        <f>VLOOKUP(B61,WS!A1:C48,2,FALSE)</f>
        <v>#N/A</v>
      </c>
      <c r="D61" s="9"/>
      <c r="E61" s="15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4"/>
      <c r="U61" s="3"/>
      <c r="V61" s="20"/>
      <c r="W61" s="20"/>
      <c r="X61" s="9"/>
      <c r="Y61" s="9"/>
      <c r="Z61" s="9"/>
      <c r="AA61" s="85"/>
      <c r="AB61" s="24"/>
      <c r="AC61" s="4"/>
    </row>
    <row r="62" spans="1:29" ht="15.75" thickBot="1">
      <c r="A62" s="20"/>
      <c r="B62" s="88" t="s">
        <v>23</v>
      </c>
      <c r="C62" s="23"/>
      <c r="D62" s="15"/>
      <c r="E62" s="15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4"/>
      <c r="U62" s="3"/>
      <c r="V62" s="20"/>
      <c r="W62" s="20"/>
      <c r="X62" s="9"/>
      <c r="Y62" s="9"/>
      <c r="Z62" s="9"/>
      <c r="AA62" s="25" t="s">
        <v>79</v>
      </c>
      <c r="AB62" s="26">
        <f>'WS игры 16'!Q21</f>
        <v>0</v>
      </c>
      <c r="AC62" s="4"/>
    </row>
    <row r="63" spans="1:29" ht="15.75" thickBot="1">
      <c r="A63" s="20"/>
      <c r="B63" s="88"/>
      <c r="C63" s="24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4"/>
      <c r="U63" s="5"/>
      <c r="V63" s="28"/>
      <c r="W63" s="28"/>
      <c r="X63" s="16"/>
      <c r="Y63" s="16"/>
      <c r="Z63" s="16"/>
      <c r="AA63" s="28"/>
      <c r="AB63" s="28"/>
      <c r="AC63" s="6"/>
    </row>
    <row r="64" spans="1:29" ht="15.75" thickBot="1">
      <c r="A64" s="20"/>
      <c r="B64" s="25">
        <v>2</v>
      </c>
      <c r="C64" s="26">
        <f>VLOOKUP(B64,WS!A1:C48,2,FALSE)</f>
        <v>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4"/>
    </row>
    <row r="65" spans="1:19">
      <c r="A65" s="20"/>
      <c r="B65" s="20"/>
      <c r="C65" s="2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4"/>
    </row>
    <row r="66" spans="1:19">
      <c r="A66" s="20"/>
      <c r="B66" s="20"/>
      <c r="C66" s="20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4"/>
    </row>
    <row r="67" spans="1:19" ht="15.75" thickBot="1">
      <c r="A67" s="28"/>
      <c r="B67" s="28"/>
      <c r="C67" s="28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6"/>
    </row>
  </sheetData>
  <mergeCells count="32">
    <mergeCell ref="B62:B63"/>
    <mergeCell ref="V17:V18"/>
    <mergeCell ref="AF17:AF18"/>
    <mergeCell ref="AA54:AA55"/>
    <mergeCell ref="B54:B55"/>
    <mergeCell ref="AA60:AA61"/>
    <mergeCell ref="B38:B39"/>
    <mergeCell ref="B46:B47"/>
    <mergeCell ref="B30:B31"/>
    <mergeCell ref="B22:B23"/>
    <mergeCell ref="V56:V57"/>
    <mergeCell ref="AF11:AF12"/>
    <mergeCell ref="G58:G59"/>
    <mergeCell ref="V13:V14"/>
    <mergeCell ref="L50:L51"/>
    <mergeCell ref="Q50:Q51"/>
    <mergeCell ref="G42:G43"/>
    <mergeCell ref="Q34:Q35"/>
    <mergeCell ref="G26:G27"/>
    <mergeCell ref="L18:L19"/>
    <mergeCell ref="G10:G11"/>
    <mergeCell ref="AA35:AA36"/>
    <mergeCell ref="AA15:AA16"/>
    <mergeCell ref="B6:B7"/>
    <mergeCell ref="V5:V6"/>
    <mergeCell ref="V26:V27"/>
    <mergeCell ref="V52:V53"/>
    <mergeCell ref="AA7:AA8"/>
    <mergeCell ref="AA28:AA29"/>
    <mergeCell ref="V9:V10"/>
    <mergeCell ref="V30:V31"/>
    <mergeCell ref="B14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Участники</vt:lpstr>
      <vt:lpstr>32M+</vt:lpstr>
      <vt:lpstr>32M+сетка</vt:lpstr>
      <vt:lpstr>32M+игры</vt:lpstr>
      <vt:lpstr>16M+</vt:lpstr>
      <vt:lpstr>WD</vt:lpstr>
      <vt:lpstr>WS</vt:lpstr>
      <vt:lpstr>MSC</vt:lpstr>
      <vt:lpstr>WS на 16</vt:lpstr>
      <vt:lpstr>WS игры 16</vt:lpstr>
      <vt:lpstr>MSC16</vt:lpstr>
      <vt:lpstr>MSC игры 16</vt:lpstr>
      <vt:lpstr>16M+сетка</vt:lpstr>
      <vt:lpstr>16M+ игры</vt:lpstr>
      <vt:lpstr>MSC-G</vt:lpstr>
      <vt:lpstr>MSB-G</vt:lpstr>
      <vt:lpstr>доп турнир пары</vt:lpstr>
      <vt:lpstr>круг3-4-5-6</vt:lpstr>
      <vt:lpstr>'круг3-4-5-6'!Область_печати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Духовская Татьяна Вячеславовна</dc:creator>
  <cp:lastModifiedBy>yagmort</cp:lastModifiedBy>
  <cp:lastPrinted>2014-12-07T08:26:13Z</cp:lastPrinted>
  <dcterms:created xsi:type="dcterms:W3CDTF">2012-09-09T07:41:13Z</dcterms:created>
  <dcterms:modified xsi:type="dcterms:W3CDTF">2014-12-07T17:16:50Z</dcterms:modified>
</cp:coreProperties>
</file>