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9060" yWindow="135" windowWidth="9645" windowHeight="8385" tabRatio="494"/>
  </bookViews>
  <sheets>
    <sheet name="MSB" sheetId="1" r:id="rId1"/>
    <sheet name="MSC" sheetId="6" r:id="rId2"/>
    <sheet name="WS" sheetId="4" r:id="rId3"/>
    <sheet name="значки" sheetId="7" r:id="rId4"/>
    <sheet name="баллы" sheetId="3" state="hidden" r:id="rId5"/>
  </sheets>
  <externalReferences>
    <externalReference r:id="rId6"/>
  </externalReferences>
  <definedNames>
    <definedName name="_xlnm._FilterDatabase" localSheetId="0" hidden="1">MSB!$A$2:$W$113</definedName>
    <definedName name="_xlnm._FilterDatabase" localSheetId="1" hidden="1">MSC!$A$2:$AC$117</definedName>
    <definedName name="_xlnm._FilterDatabase" localSheetId="2" hidden="1">WS!$A$2:$AH$116</definedName>
    <definedName name="_xlnm._FilterDatabase" localSheetId="3" hidden="1">значки!$A$2:$S$66</definedName>
    <definedName name="баллы">баллы!$B$1:$F$65</definedName>
    <definedName name="баллы_призовые">баллы!$B$1:$F$65</definedName>
  </definedNames>
  <calcPr calcId="125725"/>
</workbook>
</file>

<file path=xl/calcChain.xml><?xml version="1.0" encoding="utf-8"?>
<calcChain xmlns="http://schemas.openxmlformats.org/spreadsheetml/2006/main">
  <c r="F23" i="6"/>
  <c r="P21" i="7"/>
  <c r="P66"/>
  <c r="P65"/>
  <c r="P20"/>
  <c r="P64"/>
  <c r="P63"/>
  <c r="P62"/>
  <c r="P61"/>
  <c r="P8"/>
  <c r="P60"/>
  <c r="P59"/>
  <c r="P58"/>
  <c r="P57"/>
  <c r="P19"/>
  <c r="P4"/>
  <c r="P56"/>
  <c r="P55"/>
  <c r="P54"/>
  <c r="P53"/>
  <c r="P52"/>
  <c r="P18"/>
  <c r="P51"/>
  <c r="P50"/>
  <c r="P17"/>
  <c r="P49"/>
  <c r="P16"/>
  <c r="P48"/>
  <c r="P15"/>
  <c r="P7"/>
  <c r="P47"/>
  <c r="P46"/>
  <c r="P45"/>
  <c r="P44"/>
  <c r="P43"/>
  <c r="P42"/>
  <c r="P41"/>
  <c r="P40"/>
  <c r="P39"/>
  <c r="P38"/>
  <c r="P14"/>
  <c r="P37"/>
  <c r="P36"/>
  <c r="P35"/>
  <c r="P34"/>
  <c r="P6"/>
  <c r="P5"/>
  <c r="P13"/>
  <c r="P33"/>
  <c r="P32"/>
  <c r="P31"/>
  <c r="P12"/>
  <c r="P3"/>
  <c r="P30"/>
  <c r="P29"/>
  <c r="P28"/>
  <c r="P27"/>
  <c r="P26"/>
  <c r="P11"/>
  <c r="P25"/>
  <c r="P24"/>
  <c r="P10"/>
  <c r="P23"/>
  <c r="P9"/>
  <c r="P22"/>
  <c r="P1"/>
  <c r="G3"/>
  <c r="S116" i="4" l="1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23"/>
  <c r="S22"/>
  <c r="S19"/>
  <c r="S17"/>
  <c r="S20"/>
  <c r="S15"/>
  <c r="S18"/>
  <c r="S16"/>
  <c r="S11"/>
  <c r="S5"/>
  <c r="S52"/>
  <c r="S51"/>
  <c r="S50"/>
  <c r="S49"/>
  <c r="S21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4"/>
  <c r="S10"/>
  <c r="S27"/>
  <c r="S13"/>
  <c r="S26"/>
  <c r="S25"/>
  <c r="F5"/>
  <c r="T5"/>
  <c r="U5"/>
  <c r="X5"/>
  <c r="Y5"/>
  <c r="Z5"/>
  <c r="AA5"/>
  <c r="F11"/>
  <c r="T11"/>
  <c r="U11"/>
  <c r="X11"/>
  <c r="Y11"/>
  <c r="Z11"/>
  <c r="AA11"/>
  <c r="AB11" l="1"/>
  <c r="AC11" s="1"/>
  <c r="AB5"/>
  <c r="AC5" s="1"/>
  <c r="R48" i="7"/>
  <c r="R23"/>
  <c r="R9"/>
  <c r="R54"/>
  <c r="R64"/>
  <c r="R34"/>
  <c r="R31"/>
  <c r="R47"/>
  <c r="R60"/>
  <c r="R39"/>
  <c r="R26"/>
  <c r="R28"/>
  <c r="R52"/>
  <c r="R27"/>
  <c r="R21"/>
  <c r="R65"/>
  <c r="R20"/>
  <c r="R44"/>
  <c r="R8"/>
  <c r="R59"/>
  <c r="R38"/>
  <c r="R56"/>
  <c r="R40"/>
  <c r="R14"/>
  <c r="R43"/>
  <c r="R29"/>
  <c r="R33"/>
  <c r="R57"/>
  <c r="R58"/>
  <c r="R41"/>
  <c r="R35"/>
  <c r="R55"/>
  <c r="R36"/>
  <c r="R16"/>
  <c r="R25"/>
  <c r="R53"/>
  <c r="R24"/>
  <c r="R62"/>
  <c r="R15"/>
  <c r="R46"/>
  <c r="R45"/>
  <c r="R50"/>
  <c r="R51"/>
  <c r="R66"/>
  <c r="R30"/>
  <c r="R18"/>
  <c r="R42"/>
  <c r="R11"/>
  <c r="R32"/>
  <c r="R10"/>
  <c r="R61"/>
  <c r="R22"/>
  <c r="R6"/>
  <c r="R3"/>
  <c r="R49"/>
  <c r="R7"/>
  <c r="R13"/>
  <c r="R37"/>
  <c r="R4"/>
  <c r="R5"/>
  <c r="R12"/>
  <c r="R19"/>
  <c r="R17"/>
  <c r="R63"/>
  <c r="S48"/>
  <c r="S23"/>
  <c r="S9"/>
  <c r="S54"/>
  <c r="S64"/>
  <c r="S34"/>
  <c r="S31"/>
  <c r="S47"/>
  <c r="S60"/>
  <c r="S39"/>
  <c r="S26"/>
  <c r="S28"/>
  <c r="S52"/>
  <c r="S27"/>
  <c r="S21"/>
  <c r="S65"/>
  <c r="S20"/>
  <c r="S44"/>
  <c r="S8"/>
  <c r="S59"/>
  <c r="S38"/>
  <c r="S56"/>
  <c r="S40"/>
  <c r="S14"/>
  <c r="S43"/>
  <c r="S29"/>
  <c r="S33"/>
  <c r="S57"/>
  <c r="S58"/>
  <c r="S41"/>
  <c r="S35"/>
  <c r="S55"/>
  <c r="S36"/>
  <c r="S16"/>
  <c r="S25"/>
  <c r="S53"/>
  <c r="S24"/>
  <c r="S62"/>
  <c r="S15"/>
  <c r="S46"/>
  <c r="S45"/>
  <c r="S50"/>
  <c r="S51"/>
  <c r="S66"/>
  <c r="S30"/>
  <c r="S18"/>
  <c r="S42"/>
  <c r="S11"/>
  <c r="S32"/>
  <c r="S10"/>
  <c r="S61"/>
  <c r="S22"/>
  <c r="S6"/>
  <c r="S3"/>
  <c r="S49"/>
  <c r="S7"/>
  <c r="S13"/>
  <c r="S37"/>
  <c r="S4"/>
  <c r="S5"/>
  <c r="S12"/>
  <c r="S19"/>
  <c r="S17"/>
  <c r="S63"/>
  <c r="I1" l="1"/>
  <c r="K1" s="1"/>
  <c r="M1" s="1"/>
  <c r="O1" s="1"/>
  <c r="H1"/>
  <c r="J1" s="1"/>
  <c r="L1" s="1"/>
  <c r="N1" s="1"/>
  <c r="AA117" i="6" l="1"/>
  <c r="Z117"/>
  <c r="Y117"/>
  <c r="X117"/>
  <c r="U117"/>
  <c r="T117"/>
  <c r="S117"/>
  <c r="F117"/>
  <c r="AA116"/>
  <c r="Z116"/>
  <c r="Y116"/>
  <c r="X116"/>
  <c r="U116"/>
  <c r="T116"/>
  <c r="S116"/>
  <c r="AB116" s="1"/>
  <c r="F116"/>
  <c r="AA115"/>
  <c r="Z115"/>
  <c r="Y115"/>
  <c r="X115"/>
  <c r="U115"/>
  <c r="T115"/>
  <c r="S115"/>
  <c r="F115"/>
  <c r="AA114"/>
  <c r="Z114"/>
  <c r="Y114"/>
  <c r="X114"/>
  <c r="U114"/>
  <c r="T114"/>
  <c r="S114"/>
  <c r="F114"/>
  <c r="AA113"/>
  <c r="Z113"/>
  <c r="Y113"/>
  <c r="X113"/>
  <c r="U113"/>
  <c r="T113"/>
  <c r="S113"/>
  <c r="F113"/>
  <c r="AA112"/>
  <c r="Z112"/>
  <c r="Y112"/>
  <c r="X112"/>
  <c r="U112"/>
  <c r="T112"/>
  <c r="S112"/>
  <c r="F112"/>
  <c r="AA111"/>
  <c r="Z111"/>
  <c r="Y111"/>
  <c r="X111"/>
  <c r="U111"/>
  <c r="T111"/>
  <c r="S111"/>
  <c r="F111"/>
  <c r="AA110"/>
  <c r="Z110"/>
  <c r="Y110"/>
  <c r="X110"/>
  <c r="U110"/>
  <c r="T110"/>
  <c r="S110"/>
  <c r="F110"/>
  <c r="AA109"/>
  <c r="Z109"/>
  <c r="Y109"/>
  <c r="X109"/>
  <c r="U109"/>
  <c r="T109"/>
  <c r="S109"/>
  <c r="F109"/>
  <c r="AA108"/>
  <c r="Z108"/>
  <c r="Y108"/>
  <c r="X108"/>
  <c r="U108"/>
  <c r="T108"/>
  <c r="S108"/>
  <c r="F108"/>
  <c r="AA107"/>
  <c r="Z107"/>
  <c r="Y107"/>
  <c r="X107"/>
  <c r="U107"/>
  <c r="T107"/>
  <c r="S107"/>
  <c r="F107"/>
  <c r="AA106"/>
  <c r="Z106"/>
  <c r="Y106"/>
  <c r="X106"/>
  <c r="U106"/>
  <c r="T106"/>
  <c r="S106"/>
  <c r="F106"/>
  <c r="AA105"/>
  <c r="Z105"/>
  <c r="Y105"/>
  <c r="X105"/>
  <c r="U105"/>
  <c r="T105"/>
  <c r="S105"/>
  <c r="F105"/>
  <c r="AA104"/>
  <c r="Z104"/>
  <c r="Y104"/>
  <c r="X104"/>
  <c r="U104"/>
  <c r="T104"/>
  <c r="S104"/>
  <c r="F104"/>
  <c r="AA103"/>
  <c r="Z103"/>
  <c r="Y103"/>
  <c r="X103"/>
  <c r="U103"/>
  <c r="T103"/>
  <c r="S103"/>
  <c r="F103"/>
  <c r="AA102"/>
  <c r="Z102"/>
  <c r="Y102"/>
  <c r="X102"/>
  <c r="U102"/>
  <c r="T102"/>
  <c r="S102"/>
  <c r="F102"/>
  <c r="AA101"/>
  <c r="Z101"/>
  <c r="Y101"/>
  <c r="X101"/>
  <c r="U101"/>
  <c r="T101"/>
  <c r="S101"/>
  <c r="F101"/>
  <c r="AA100"/>
  <c r="Z100"/>
  <c r="Y100"/>
  <c r="X100"/>
  <c r="U100"/>
  <c r="T100"/>
  <c r="S100"/>
  <c r="F100"/>
  <c r="AA99"/>
  <c r="Z99"/>
  <c r="Y99"/>
  <c r="X99"/>
  <c r="U99"/>
  <c r="T99"/>
  <c r="S99"/>
  <c r="F99"/>
  <c r="AA98"/>
  <c r="Z98"/>
  <c r="Y98"/>
  <c r="X98"/>
  <c r="U98"/>
  <c r="T98"/>
  <c r="S98"/>
  <c r="F98"/>
  <c r="AA97"/>
  <c r="Z97"/>
  <c r="Y97"/>
  <c r="X97"/>
  <c r="U97"/>
  <c r="T97"/>
  <c r="S97"/>
  <c r="F97"/>
  <c r="AA96"/>
  <c r="Z96"/>
  <c r="Y96"/>
  <c r="X96"/>
  <c r="U96"/>
  <c r="T96"/>
  <c r="S96"/>
  <c r="F96"/>
  <c r="AA95"/>
  <c r="Z95"/>
  <c r="Y95"/>
  <c r="X95"/>
  <c r="U95"/>
  <c r="T95"/>
  <c r="S95"/>
  <c r="F95"/>
  <c r="AA94"/>
  <c r="Z94"/>
  <c r="Y94"/>
  <c r="X94"/>
  <c r="U94"/>
  <c r="T94"/>
  <c r="S94"/>
  <c r="F94"/>
  <c r="AA93"/>
  <c r="Z93"/>
  <c r="Y93"/>
  <c r="X93"/>
  <c r="U93"/>
  <c r="T93"/>
  <c r="S93"/>
  <c r="F93"/>
  <c r="AA92"/>
  <c r="Z92"/>
  <c r="Y92"/>
  <c r="X92"/>
  <c r="U92"/>
  <c r="T92"/>
  <c r="S92"/>
  <c r="F92"/>
  <c r="AA91"/>
  <c r="Z91"/>
  <c r="Y91"/>
  <c r="X91"/>
  <c r="U91"/>
  <c r="T91"/>
  <c r="S91"/>
  <c r="F91"/>
  <c r="AA90"/>
  <c r="Z90"/>
  <c r="Y90"/>
  <c r="X90"/>
  <c r="U90"/>
  <c r="T90"/>
  <c r="S90"/>
  <c r="F90"/>
  <c r="AA89"/>
  <c r="Z89"/>
  <c r="Y89"/>
  <c r="X89"/>
  <c r="U89"/>
  <c r="T89"/>
  <c r="S89"/>
  <c r="F89"/>
  <c r="AA88"/>
  <c r="Z88"/>
  <c r="Y88"/>
  <c r="X88"/>
  <c r="U88"/>
  <c r="T88"/>
  <c r="S88"/>
  <c r="F88"/>
  <c r="AA87"/>
  <c r="Z87"/>
  <c r="Y87"/>
  <c r="X87"/>
  <c r="U87"/>
  <c r="T87"/>
  <c r="S87"/>
  <c r="F87"/>
  <c r="AA86"/>
  <c r="Z86"/>
  <c r="Y86"/>
  <c r="X86"/>
  <c r="U86"/>
  <c r="T86"/>
  <c r="S86"/>
  <c r="F86"/>
  <c r="AA85"/>
  <c r="Z85"/>
  <c r="Y85"/>
  <c r="X85"/>
  <c r="U85"/>
  <c r="T85"/>
  <c r="S85"/>
  <c r="F85"/>
  <c r="AA84"/>
  <c r="Z84"/>
  <c r="Y84"/>
  <c r="X84"/>
  <c r="U84"/>
  <c r="T84"/>
  <c r="S84"/>
  <c r="F84"/>
  <c r="AA83"/>
  <c r="Z83"/>
  <c r="Y83"/>
  <c r="X83"/>
  <c r="U83"/>
  <c r="T83"/>
  <c r="S83"/>
  <c r="F83"/>
  <c r="AA23"/>
  <c r="Z23"/>
  <c r="Y23"/>
  <c r="X23"/>
  <c r="U23"/>
  <c r="T23"/>
  <c r="S23"/>
  <c r="AA22"/>
  <c r="Z22"/>
  <c r="Y22"/>
  <c r="X22"/>
  <c r="U22"/>
  <c r="T22"/>
  <c r="S22"/>
  <c r="F22"/>
  <c r="AA21"/>
  <c r="Z21"/>
  <c r="Y21"/>
  <c r="X21"/>
  <c r="U21"/>
  <c r="T21"/>
  <c r="S21"/>
  <c r="F21"/>
  <c r="AA24"/>
  <c r="Z24"/>
  <c r="Y24"/>
  <c r="X24"/>
  <c r="U24"/>
  <c r="T24"/>
  <c r="S24"/>
  <c r="F24"/>
  <c r="AA13"/>
  <c r="Z13"/>
  <c r="Y13"/>
  <c r="X13"/>
  <c r="U13"/>
  <c r="T13"/>
  <c r="S13"/>
  <c r="F13"/>
  <c r="AA12"/>
  <c r="Z12"/>
  <c r="Y12"/>
  <c r="X12"/>
  <c r="U12"/>
  <c r="T12"/>
  <c r="S12"/>
  <c r="F12"/>
  <c r="AA20"/>
  <c r="Z20"/>
  <c r="Y20"/>
  <c r="X20"/>
  <c r="U20"/>
  <c r="T20"/>
  <c r="S20"/>
  <c r="F20"/>
  <c r="AA19"/>
  <c r="Z19"/>
  <c r="Y19"/>
  <c r="X19"/>
  <c r="U19"/>
  <c r="T19"/>
  <c r="S19"/>
  <c r="F19"/>
  <c r="AA14"/>
  <c r="Z14"/>
  <c r="Y14"/>
  <c r="X14"/>
  <c r="U14"/>
  <c r="T14"/>
  <c r="S14"/>
  <c r="F14"/>
  <c r="AA7"/>
  <c r="Z7"/>
  <c r="Y7"/>
  <c r="X7"/>
  <c r="U7"/>
  <c r="T7"/>
  <c r="S7"/>
  <c r="F7"/>
  <c r="AA82"/>
  <c r="Z82"/>
  <c r="Y82"/>
  <c r="X82"/>
  <c r="U82"/>
  <c r="T82"/>
  <c r="S82"/>
  <c r="F82"/>
  <c r="AA81"/>
  <c r="Z81"/>
  <c r="Y81"/>
  <c r="X81"/>
  <c r="U81"/>
  <c r="T81"/>
  <c r="S81"/>
  <c r="F81"/>
  <c r="AA80"/>
  <c r="Z80"/>
  <c r="Y80"/>
  <c r="X80"/>
  <c r="U80"/>
  <c r="T80"/>
  <c r="S80"/>
  <c r="F80"/>
  <c r="AA79"/>
  <c r="Z79"/>
  <c r="Y79"/>
  <c r="X79"/>
  <c r="U79"/>
  <c r="T79"/>
  <c r="S79"/>
  <c r="F79"/>
  <c r="AA78"/>
  <c r="Z78"/>
  <c r="Y78"/>
  <c r="X78"/>
  <c r="U78"/>
  <c r="T78"/>
  <c r="S78"/>
  <c r="F78"/>
  <c r="AA77"/>
  <c r="Z77"/>
  <c r="Y77"/>
  <c r="X77"/>
  <c r="U77"/>
  <c r="T77"/>
  <c r="S77"/>
  <c r="F77"/>
  <c r="AA76"/>
  <c r="Z76"/>
  <c r="Y76"/>
  <c r="X76"/>
  <c r="U76"/>
  <c r="T76"/>
  <c r="S76"/>
  <c r="F76"/>
  <c r="AA75"/>
  <c r="Z75"/>
  <c r="Y75"/>
  <c r="X75"/>
  <c r="U75"/>
  <c r="T75"/>
  <c r="S75"/>
  <c r="F75"/>
  <c r="AA74"/>
  <c r="Z74"/>
  <c r="Y74"/>
  <c r="X74"/>
  <c r="U74"/>
  <c r="T74"/>
  <c r="S74"/>
  <c r="F74"/>
  <c r="AA73"/>
  <c r="Z73"/>
  <c r="Y73"/>
  <c r="X73"/>
  <c r="U73"/>
  <c r="T73"/>
  <c r="S73"/>
  <c r="F73"/>
  <c r="AA72"/>
  <c r="Z72"/>
  <c r="Y72"/>
  <c r="X72"/>
  <c r="U72"/>
  <c r="T72"/>
  <c r="S72"/>
  <c r="F72"/>
  <c r="AA71"/>
  <c r="Z71"/>
  <c r="Y71"/>
  <c r="X71"/>
  <c r="U71"/>
  <c r="T71"/>
  <c r="S71"/>
  <c r="F71"/>
  <c r="AA70"/>
  <c r="Z70"/>
  <c r="Y70"/>
  <c r="X70"/>
  <c r="U70"/>
  <c r="T70"/>
  <c r="S70"/>
  <c r="F70"/>
  <c r="AA69"/>
  <c r="Z69"/>
  <c r="Y69"/>
  <c r="X69"/>
  <c r="U69"/>
  <c r="T69"/>
  <c r="S69"/>
  <c r="F69"/>
  <c r="AA68"/>
  <c r="Z68"/>
  <c r="Y68"/>
  <c r="X68"/>
  <c r="U68"/>
  <c r="T68"/>
  <c r="S68"/>
  <c r="F68"/>
  <c r="AA67"/>
  <c r="Z67"/>
  <c r="Y67"/>
  <c r="X67"/>
  <c r="U67"/>
  <c r="T67"/>
  <c r="S67"/>
  <c r="F67"/>
  <c r="AA66"/>
  <c r="Z66"/>
  <c r="Y66"/>
  <c r="X66"/>
  <c r="U66"/>
  <c r="T66"/>
  <c r="S66"/>
  <c r="F66"/>
  <c r="AA65"/>
  <c r="Z65"/>
  <c r="Y65"/>
  <c r="X65"/>
  <c r="U65"/>
  <c r="T65"/>
  <c r="S65"/>
  <c r="F65"/>
  <c r="AA64"/>
  <c r="Z64"/>
  <c r="Y64"/>
  <c r="X64"/>
  <c r="U64"/>
  <c r="T64"/>
  <c r="S64"/>
  <c r="F64"/>
  <c r="AA63"/>
  <c r="Z63"/>
  <c r="Y63"/>
  <c r="X63"/>
  <c r="U63"/>
  <c r="T63"/>
  <c r="S63"/>
  <c r="F63"/>
  <c r="AA62"/>
  <c r="Z62"/>
  <c r="Y62"/>
  <c r="X62"/>
  <c r="U62"/>
  <c r="T62"/>
  <c r="S62"/>
  <c r="F62"/>
  <c r="AA61"/>
  <c r="Z61"/>
  <c r="Y61"/>
  <c r="X61"/>
  <c r="U61"/>
  <c r="T61"/>
  <c r="S61"/>
  <c r="F61"/>
  <c r="AA60"/>
  <c r="Z60"/>
  <c r="Y60"/>
  <c r="X60"/>
  <c r="U60"/>
  <c r="T60"/>
  <c r="S60"/>
  <c r="F60"/>
  <c r="AA59"/>
  <c r="Z59"/>
  <c r="Y59"/>
  <c r="X59"/>
  <c r="U59"/>
  <c r="T59"/>
  <c r="S59"/>
  <c r="F59"/>
  <c r="AA58"/>
  <c r="Z58"/>
  <c r="Y58"/>
  <c r="X58"/>
  <c r="U58"/>
  <c r="T58"/>
  <c r="S58"/>
  <c r="F58"/>
  <c r="AA57"/>
  <c r="Z57"/>
  <c r="Y57"/>
  <c r="X57"/>
  <c r="U57"/>
  <c r="T57"/>
  <c r="S57"/>
  <c r="F57"/>
  <c r="AA56"/>
  <c r="Z56"/>
  <c r="Y56"/>
  <c r="X56"/>
  <c r="U56"/>
  <c r="T56"/>
  <c r="S56"/>
  <c r="F56"/>
  <c r="AA55"/>
  <c r="Z55"/>
  <c r="Y55"/>
  <c r="X55"/>
  <c r="U55"/>
  <c r="T55"/>
  <c r="S55"/>
  <c r="F55"/>
  <c r="AA54"/>
  <c r="Z54"/>
  <c r="Y54"/>
  <c r="X54"/>
  <c r="U54"/>
  <c r="T54"/>
  <c r="S54"/>
  <c r="F54"/>
  <c r="AA18"/>
  <c r="Z18"/>
  <c r="Y18"/>
  <c r="X18"/>
  <c r="U18"/>
  <c r="T18"/>
  <c r="S18"/>
  <c r="F18"/>
  <c r="AA4"/>
  <c r="Z4"/>
  <c r="Y4"/>
  <c r="X4"/>
  <c r="U4"/>
  <c r="T4"/>
  <c r="S4"/>
  <c r="F4"/>
  <c r="AA53"/>
  <c r="Z53"/>
  <c r="Y53"/>
  <c r="X53"/>
  <c r="U53"/>
  <c r="T53"/>
  <c r="S53"/>
  <c r="F53"/>
  <c r="AA15"/>
  <c r="Z15"/>
  <c r="Y15"/>
  <c r="X15"/>
  <c r="U15"/>
  <c r="T15"/>
  <c r="S15"/>
  <c r="F15"/>
  <c r="AA52"/>
  <c r="Z52"/>
  <c r="Y52"/>
  <c r="X52"/>
  <c r="U52"/>
  <c r="T52"/>
  <c r="S52"/>
  <c r="F52"/>
  <c r="AA51"/>
  <c r="Z51"/>
  <c r="Y51"/>
  <c r="X51"/>
  <c r="U51"/>
  <c r="T51"/>
  <c r="S51"/>
  <c r="F51"/>
  <c r="AA50"/>
  <c r="Z50"/>
  <c r="Y50"/>
  <c r="X50"/>
  <c r="U50"/>
  <c r="T50"/>
  <c r="S50"/>
  <c r="F50"/>
  <c r="AA49"/>
  <c r="Z49"/>
  <c r="Y49"/>
  <c r="X49"/>
  <c r="U49"/>
  <c r="T49"/>
  <c r="S49"/>
  <c r="F49"/>
  <c r="AA48"/>
  <c r="Z48"/>
  <c r="Y48"/>
  <c r="X48"/>
  <c r="U48"/>
  <c r="T48"/>
  <c r="S48"/>
  <c r="F48"/>
  <c r="AA47"/>
  <c r="Z47"/>
  <c r="Y47"/>
  <c r="X47"/>
  <c r="U47"/>
  <c r="T47"/>
  <c r="S47"/>
  <c r="F47"/>
  <c r="AA16"/>
  <c r="Z16"/>
  <c r="Y16"/>
  <c r="X16"/>
  <c r="U16"/>
  <c r="T16"/>
  <c r="S16"/>
  <c r="F16"/>
  <c r="AA46"/>
  <c r="Z46"/>
  <c r="Y46"/>
  <c r="X46"/>
  <c r="U46"/>
  <c r="T46"/>
  <c r="S46"/>
  <c r="F46"/>
  <c r="AA10"/>
  <c r="Z10"/>
  <c r="Y10"/>
  <c r="X10"/>
  <c r="U10"/>
  <c r="T10"/>
  <c r="S10"/>
  <c r="F10"/>
  <c r="AA45"/>
  <c r="Z45"/>
  <c r="Y45"/>
  <c r="X45"/>
  <c r="U45"/>
  <c r="T45"/>
  <c r="S45"/>
  <c r="F45"/>
  <c r="AA44"/>
  <c r="Z44"/>
  <c r="Y44"/>
  <c r="X44"/>
  <c r="U44"/>
  <c r="T44"/>
  <c r="S44"/>
  <c r="F44"/>
  <c r="AA9"/>
  <c r="Z9"/>
  <c r="Y9"/>
  <c r="X9"/>
  <c r="U9"/>
  <c r="T9"/>
  <c r="S9"/>
  <c r="F9"/>
  <c r="AA43"/>
  <c r="Z43"/>
  <c r="Y43"/>
  <c r="X43"/>
  <c r="U43"/>
  <c r="T43"/>
  <c r="S43"/>
  <c r="F43"/>
  <c r="AA42"/>
  <c r="Z42"/>
  <c r="Y42"/>
  <c r="X42"/>
  <c r="U42"/>
  <c r="T42"/>
  <c r="S42"/>
  <c r="F42"/>
  <c r="AA41"/>
  <c r="Z41"/>
  <c r="Y41"/>
  <c r="X41"/>
  <c r="U41"/>
  <c r="T41"/>
  <c r="S41"/>
  <c r="F41"/>
  <c r="AA40"/>
  <c r="Z40"/>
  <c r="Y40"/>
  <c r="X40"/>
  <c r="U40"/>
  <c r="T40"/>
  <c r="S40"/>
  <c r="F40"/>
  <c r="AA39"/>
  <c r="Z39"/>
  <c r="Y39"/>
  <c r="X39"/>
  <c r="U39"/>
  <c r="T39"/>
  <c r="S39"/>
  <c r="F39"/>
  <c r="AA8"/>
  <c r="Z8"/>
  <c r="Y8"/>
  <c r="X8"/>
  <c r="U8"/>
  <c r="T8"/>
  <c r="S8"/>
  <c r="F8"/>
  <c r="AA5"/>
  <c r="Z5"/>
  <c r="Y5"/>
  <c r="X5"/>
  <c r="U5"/>
  <c r="T5"/>
  <c r="S5"/>
  <c r="F5"/>
  <c r="AA38"/>
  <c r="Z38"/>
  <c r="Y38"/>
  <c r="X38"/>
  <c r="U38"/>
  <c r="T38"/>
  <c r="S38"/>
  <c r="F38"/>
  <c r="AA6"/>
  <c r="Z6"/>
  <c r="Y6"/>
  <c r="X6"/>
  <c r="U6"/>
  <c r="T6"/>
  <c r="S6"/>
  <c r="F6"/>
  <c r="AA37"/>
  <c r="Z37"/>
  <c r="Y37"/>
  <c r="X37"/>
  <c r="U37"/>
  <c r="T37"/>
  <c r="S37"/>
  <c r="F37"/>
  <c r="AA36"/>
  <c r="Z36"/>
  <c r="Y36"/>
  <c r="X36"/>
  <c r="U36"/>
  <c r="T36"/>
  <c r="S36"/>
  <c r="F36"/>
  <c r="AA11"/>
  <c r="Z11"/>
  <c r="Y11"/>
  <c r="X11"/>
  <c r="U11"/>
  <c r="T11"/>
  <c r="S11"/>
  <c r="F11"/>
  <c r="AA35"/>
  <c r="Z35"/>
  <c r="Y35"/>
  <c r="X35"/>
  <c r="U35"/>
  <c r="T35"/>
  <c r="S35"/>
  <c r="F35"/>
  <c r="AA34"/>
  <c r="Z34"/>
  <c r="Y34"/>
  <c r="X34"/>
  <c r="U34"/>
  <c r="T34"/>
  <c r="S34"/>
  <c r="F34"/>
  <c r="AA3"/>
  <c r="Z3"/>
  <c r="Y3"/>
  <c r="X3"/>
  <c r="U3"/>
  <c r="T3"/>
  <c r="S3"/>
  <c r="F3"/>
  <c r="AA17"/>
  <c r="Z17"/>
  <c r="Y17"/>
  <c r="X17"/>
  <c r="U17"/>
  <c r="T17"/>
  <c r="S17"/>
  <c r="F17"/>
  <c r="AA33"/>
  <c r="Z33"/>
  <c r="Y33"/>
  <c r="X33"/>
  <c r="U33"/>
  <c r="T33"/>
  <c r="S33"/>
  <c r="F33"/>
  <c r="AA32"/>
  <c r="Z32"/>
  <c r="Y32"/>
  <c r="X32"/>
  <c r="U32"/>
  <c r="T32"/>
  <c r="S32"/>
  <c r="F32"/>
  <c r="AA31"/>
  <c r="Z31"/>
  <c r="Y31"/>
  <c r="X31"/>
  <c r="U31"/>
  <c r="T31"/>
  <c r="S31"/>
  <c r="F31"/>
  <c r="AA30"/>
  <c r="Z30"/>
  <c r="Y30"/>
  <c r="X30"/>
  <c r="U30"/>
  <c r="T30"/>
  <c r="S30"/>
  <c r="F30"/>
  <c r="AA29"/>
  <c r="Z29"/>
  <c r="Y29"/>
  <c r="X29"/>
  <c r="U29"/>
  <c r="T29"/>
  <c r="S29"/>
  <c r="F29"/>
  <c r="AA28"/>
  <c r="Z28"/>
  <c r="Y28"/>
  <c r="X28"/>
  <c r="U28"/>
  <c r="T28"/>
  <c r="S28"/>
  <c r="F28"/>
  <c r="AA27"/>
  <c r="Z27"/>
  <c r="Y27"/>
  <c r="X27"/>
  <c r="U27"/>
  <c r="T27"/>
  <c r="S27"/>
  <c r="F27"/>
  <c r="AA26"/>
  <c r="Z26"/>
  <c r="Y26"/>
  <c r="X26"/>
  <c r="U26"/>
  <c r="T26"/>
  <c r="S26"/>
  <c r="F26"/>
  <c r="AA25"/>
  <c r="Z25"/>
  <c r="Y25"/>
  <c r="X25"/>
  <c r="U25"/>
  <c r="T25"/>
  <c r="S25"/>
  <c r="F25"/>
  <c r="AA2"/>
  <c r="Z2"/>
  <c r="Y2"/>
  <c r="U2"/>
  <c r="T2"/>
  <c r="S2"/>
  <c r="AB19" l="1"/>
  <c r="AC19" s="1"/>
  <c r="AB12"/>
  <c r="AC12" s="1"/>
  <c r="AB24"/>
  <c r="AC24" s="1"/>
  <c r="AB21"/>
  <c r="AC21" s="1"/>
  <c r="AB22"/>
  <c r="AC22" s="1"/>
  <c r="AB23"/>
  <c r="AC23" s="1"/>
  <c r="AB83"/>
  <c r="AC83" s="1"/>
  <c r="AB84"/>
  <c r="AC84" s="1"/>
  <c r="AB85"/>
  <c r="AC85" s="1"/>
  <c r="AB86"/>
  <c r="AC86" s="1"/>
  <c r="AB87"/>
  <c r="AC87" s="1"/>
  <c r="AB88"/>
  <c r="AC88" s="1"/>
  <c r="AB89"/>
  <c r="AC89" s="1"/>
  <c r="AB90"/>
  <c r="AC90" s="1"/>
  <c r="AB91"/>
  <c r="AC91" s="1"/>
  <c r="AB92"/>
  <c r="AC92" s="1"/>
  <c r="AB93"/>
  <c r="AC93" s="1"/>
  <c r="AB94"/>
  <c r="AC94" s="1"/>
  <c r="AB95"/>
  <c r="AC95" s="1"/>
  <c r="AB96"/>
  <c r="AC96" s="1"/>
  <c r="AB97"/>
  <c r="AC97" s="1"/>
  <c r="AB98"/>
  <c r="AC98" s="1"/>
  <c r="AB99"/>
  <c r="AC99" s="1"/>
  <c r="AB100"/>
  <c r="AC100" s="1"/>
  <c r="AB101"/>
  <c r="AC101" s="1"/>
  <c r="AB102"/>
  <c r="AC102" s="1"/>
  <c r="AB103"/>
  <c r="AC103" s="1"/>
  <c r="AB104"/>
  <c r="AC104" s="1"/>
  <c r="AB105"/>
  <c r="AC105" s="1"/>
  <c r="AB106"/>
  <c r="AC106" s="1"/>
  <c r="AB107"/>
  <c r="AC107" s="1"/>
  <c r="AB108"/>
  <c r="AC108" s="1"/>
  <c r="AB109"/>
  <c r="AC109" s="1"/>
  <c r="AB110"/>
  <c r="AC110" s="1"/>
  <c r="AB111"/>
  <c r="AC111" s="1"/>
  <c r="AB112"/>
  <c r="AC112" s="1"/>
  <c r="AB113"/>
  <c r="AC113" s="1"/>
  <c r="AB114"/>
  <c r="AC114" s="1"/>
  <c r="AB115"/>
  <c r="AC115" s="1"/>
  <c r="AC116"/>
  <c r="AB117"/>
  <c r="AC117" s="1"/>
  <c r="AB13"/>
  <c r="AC13" s="1"/>
  <c r="AB20"/>
  <c r="AC20" s="1"/>
  <c r="AB27"/>
  <c r="AC27" s="1"/>
  <c r="AB33"/>
  <c r="AC33" s="1"/>
  <c r="AB26"/>
  <c r="AC26" s="1"/>
  <c r="AB28"/>
  <c r="AC28" s="1"/>
  <c r="AB30"/>
  <c r="AC30" s="1"/>
  <c r="AB32"/>
  <c r="AC32" s="1"/>
  <c r="AB17"/>
  <c r="AC17" s="1"/>
  <c r="AB34"/>
  <c r="AC34" s="1"/>
  <c r="AB37"/>
  <c r="AC37" s="1"/>
  <c r="AB38"/>
  <c r="AC38" s="1"/>
  <c r="AB40"/>
  <c r="AC40" s="1"/>
  <c r="AB42"/>
  <c r="AC42" s="1"/>
  <c r="AB9"/>
  <c r="AC9" s="1"/>
  <c r="AB45"/>
  <c r="AC45" s="1"/>
  <c r="AB46"/>
  <c r="AC46" s="1"/>
  <c r="AB47"/>
  <c r="AC47" s="1"/>
  <c r="AB49"/>
  <c r="AC49" s="1"/>
  <c r="AB51"/>
  <c r="AC51" s="1"/>
  <c r="AB15"/>
  <c r="AC15" s="1"/>
  <c r="AB54"/>
  <c r="AC54" s="1"/>
  <c r="AB56"/>
  <c r="AC56" s="1"/>
  <c r="AB58"/>
  <c r="AC58" s="1"/>
  <c r="AB60"/>
  <c r="AC60" s="1"/>
  <c r="AB62"/>
  <c r="AC62" s="1"/>
  <c r="AB64"/>
  <c r="AC64" s="1"/>
  <c r="AB66"/>
  <c r="AC66" s="1"/>
  <c r="AB68"/>
  <c r="AC68" s="1"/>
  <c r="AB70"/>
  <c r="AC70" s="1"/>
  <c r="AB72"/>
  <c r="AC72" s="1"/>
  <c r="AB74"/>
  <c r="AC74" s="1"/>
  <c r="AB76"/>
  <c r="AC76" s="1"/>
  <c r="AB78"/>
  <c r="AC78" s="1"/>
  <c r="AB80"/>
  <c r="AC80" s="1"/>
  <c r="AB82"/>
  <c r="AC82" s="1"/>
  <c r="AB31"/>
  <c r="AC31" s="1"/>
  <c r="AB35"/>
  <c r="AC35" s="1"/>
  <c r="AB36"/>
  <c r="AC36" s="1"/>
  <c r="AB39"/>
  <c r="AC39" s="1"/>
  <c r="AB41"/>
  <c r="AC41" s="1"/>
  <c r="AB43"/>
  <c r="AC43" s="1"/>
  <c r="AB44"/>
  <c r="AC44" s="1"/>
  <c r="AB10"/>
  <c r="AC10" s="1"/>
  <c r="AB48"/>
  <c r="AC48" s="1"/>
  <c r="AB50"/>
  <c r="AC50" s="1"/>
  <c r="AB52"/>
  <c r="AC52" s="1"/>
  <c r="AB53"/>
  <c r="AC53" s="1"/>
  <c r="AB18"/>
  <c r="AC18" s="1"/>
  <c r="AB55"/>
  <c r="AC55" s="1"/>
  <c r="AB57"/>
  <c r="AC57" s="1"/>
  <c r="AB59"/>
  <c r="AC59" s="1"/>
  <c r="AB61"/>
  <c r="AC61" s="1"/>
  <c r="AB63"/>
  <c r="AC63" s="1"/>
  <c r="AB65"/>
  <c r="AC65" s="1"/>
  <c r="AB67"/>
  <c r="AC67" s="1"/>
  <c r="AB69"/>
  <c r="AC69" s="1"/>
  <c r="AB71"/>
  <c r="AC71" s="1"/>
  <c r="AB73"/>
  <c r="AC73" s="1"/>
  <c r="AB75"/>
  <c r="AC75" s="1"/>
  <c r="AB77"/>
  <c r="AC77" s="1"/>
  <c r="AB79"/>
  <c r="AC79" s="1"/>
  <c r="AB81"/>
  <c r="AC81" s="1"/>
  <c r="AB25"/>
  <c r="AC25" s="1"/>
  <c r="AB29"/>
  <c r="AC29" s="1"/>
  <c r="AB6"/>
  <c r="AC6" s="1"/>
  <c r="AB14"/>
  <c r="AC14" s="1"/>
  <c r="AB7"/>
  <c r="AC7" s="1"/>
  <c r="AB11"/>
  <c r="AC11" s="1"/>
  <c r="AB5"/>
  <c r="AC5" s="1"/>
  <c r="AB16"/>
  <c r="AC16" s="1"/>
  <c r="AB4"/>
  <c r="AC4" s="1"/>
  <c r="AB3"/>
  <c r="AC3" s="1"/>
  <c r="AB8"/>
  <c r="AC8" s="1"/>
  <c r="F38" i="4"/>
  <c r="T38"/>
  <c r="U38"/>
  <c r="X38"/>
  <c r="Y38"/>
  <c r="Z38"/>
  <c r="AA38"/>
  <c r="F34"/>
  <c r="T34"/>
  <c r="U34"/>
  <c r="X34"/>
  <c r="Y34"/>
  <c r="Z34"/>
  <c r="AA34"/>
  <c r="F36"/>
  <c r="T36"/>
  <c r="U36"/>
  <c r="X36"/>
  <c r="Y36"/>
  <c r="Z36"/>
  <c r="AA36"/>
  <c r="F10"/>
  <c r="T10"/>
  <c r="U10"/>
  <c r="X10"/>
  <c r="Y10"/>
  <c r="Z10"/>
  <c r="AA10"/>
  <c r="F39"/>
  <c r="T39"/>
  <c r="U39"/>
  <c r="X39"/>
  <c r="Y39"/>
  <c r="Z39"/>
  <c r="AA39"/>
  <c r="F37"/>
  <c r="T37"/>
  <c r="U37"/>
  <c r="X37"/>
  <c r="Y37"/>
  <c r="Z37"/>
  <c r="AA37"/>
  <c r="S24" i="1"/>
  <c r="AA117"/>
  <c r="Z117"/>
  <c r="Y117"/>
  <c r="X117"/>
  <c r="U117"/>
  <c r="T117"/>
  <c r="S117"/>
  <c r="AA116"/>
  <c r="Z116"/>
  <c r="Y116"/>
  <c r="X116"/>
  <c r="U116"/>
  <c r="T116"/>
  <c r="S116"/>
  <c r="AA115"/>
  <c r="Z115"/>
  <c r="Y115"/>
  <c r="X115"/>
  <c r="U115"/>
  <c r="T115"/>
  <c r="S115"/>
  <c r="AA114"/>
  <c r="Z114"/>
  <c r="Y114"/>
  <c r="X114"/>
  <c r="U114"/>
  <c r="T114"/>
  <c r="S114"/>
  <c r="AA113"/>
  <c r="Z113"/>
  <c r="Y113"/>
  <c r="X113"/>
  <c r="U113"/>
  <c r="T113"/>
  <c r="S113"/>
  <c r="AA112"/>
  <c r="Z112"/>
  <c r="Y112"/>
  <c r="X112"/>
  <c r="U112"/>
  <c r="T112"/>
  <c r="S112"/>
  <c r="AA111"/>
  <c r="Z111"/>
  <c r="Y111"/>
  <c r="X111"/>
  <c r="U111"/>
  <c r="T111"/>
  <c r="S111"/>
  <c r="AA110"/>
  <c r="Z110"/>
  <c r="Y110"/>
  <c r="X110"/>
  <c r="U110"/>
  <c r="T110"/>
  <c r="S110"/>
  <c r="AA109"/>
  <c r="Z109"/>
  <c r="Y109"/>
  <c r="X109"/>
  <c r="U109"/>
  <c r="T109"/>
  <c r="S109"/>
  <c r="AA108"/>
  <c r="Z108"/>
  <c r="Y108"/>
  <c r="X108"/>
  <c r="U108"/>
  <c r="T108"/>
  <c r="S108"/>
  <c r="AA107"/>
  <c r="Z107"/>
  <c r="Y107"/>
  <c r="X107"/>
  <c r="U107"/>
  <c r="T107"/>
  <c r="S107"/>
  <c r="AA106"/>
  <c r="Z106"/>
  <c r="Y106"/>
  <c r="X106"/>
  <c r="U106"/>
  <c r="T106"/>
  <c r="S106"/>
  <c r="AA105"/>
  <c r="Z105"/>
  <c r="Y105"/>
  <c r="X105"/>
  <c r="U105"/>
  <c r="T105"/>
  <c r="S105"/>
  <c r="AA104"/>
  <c r="Z104"/>
  <c r="Y104"/>
  <c r="X104"/>
  <c r="U104"/>
  <c r="T104"/>
  <c r="S104"/>
  <c r="AA103"/>
  <c r="Z103"/>
  <c r="Y103"/>
  <c r="X103"/>
  <c r="U103"/>
  <c r="T103"/>
  <c r="S103"/>
  <c r="AA102"/>
  <c r="Z102"/>
  <c r="Y102"/>
  <c r="X102"/>
  <c r="U102"/>
  <c r="T102"/>
  <c r="S102"/>
  <c r="AA101"/>
  <c r="Z101"/>
  <c r="Y101"/>
  <c r="X101"/>
  <c r="U101"/>
  <c r="T101"/>
  <c r="S101"/>
  <c r="AA100"/>
  <c r="Z100"/>
  <c r="Y100"/>
  <c r="X100"/>
  <c r="U100"/>
  <c r="T100"/>
  <c r="S100"/>
  <c r="AA99"/>
  <c r="Z99"/>
  <c r="Y99"/>
  <c r="X99"/>
  <c r="U99"/>
  <c r="T99"/>
  <c r="S99"/>
  <c r="AA98"/>
  <c r="Z98"/>
  <c r="Y98"/>
  <c r="X98"/>
  <c r="U98"/>
  <c r="T98"/>
  <c r="S98"/>
  <c r="AA97"/>
  <c r="Z97"/>
  <c r="Y97"/>
  <c r="X97"/>
  <c r="U97"/>
  <c r="T97"/>
  <c r="S97"/>
  <c r="AA96"/>
  <c r="Z96"/>
  <c r="Y96"/>
  <c r="X96"/>
  <c r="U96"/>
  <c r="T96"/>
  <c r="S96"/>
  <c r="AA95"/>
  <c r="Z95"/>
  <c r="Y95"/>
  <c r="X95"/>
  <c r="U95"/>
  <c r="T95"/>
  <c r="S95"/>
  <c r="AA94"/>
  <c r="Z94"/>
  <c r="Y94"/>
  <c r="X94"/>
  <c r="U94"/>
  <c r="T94"/>
  <c r="S94"/>
  <c r="AA93"/>
  <c r="Z93"/>
  <c r="Y93"/>
  <c r="X93"/>
  <c r="U93"/>
  <c r="T93"/>
  <c r="S93"/>
  <c r="AB93" s="1"/>
  <c r="AA92"/>
  <c r="Z92"/>
  <c r="Y92"/>
  <c r="X92"/>
  <c r="U92"/>
  <c r="T92"/>
  <c r="S92"/>
  <c r="AA91"/>
  <c r="Z91"/>
  <c r="Y91"/>
  <c r="X91"/>
  <c r="U91"/>
  <c r="T91"/>
  <c r="S91"/>
  <c r="AA90"/>
  <c r="Z90"/>
  <c r="Y90"/>
  <c r="X90"/>
  <c r="U90"/>
  <c r="T90"/>
  <c r="S90"/>
  <c r="AA89"/>
  <c r="Z89"/>
  <c r="Y89"/>
  <c r="X89"/>
  <c r="U89"/>
  <c r="T89"/>
  <c r="S89"/>
  <c r="AB89" s="1"/>
  <c r="AA88"/>
  <c r="Z88"/>
  <c r="Y88"/>
  <c r="X88"/>
  <c r="U88"/>
  <c r="T88"/>
  <c r="S88"/>
  <c r="AA87"/>
  <c r="Z87"/>
  <c r="Y87"/>
  <c r="X87"/>
  <c r="U87"/>
  <c r="T87"/>
  <c r="S87"/>
  <c r="AA86"/>
  <c r="Z86"/>
  <c r="Y86"/>
  <c r="X86"/>
  <c r="U86"/>
  <c r="T86"/>
  <c r="S86"/>
  <c r="AA85"/>
  <c r="Z85"/>
  <c r="Y85"/>
  <c r="X85"/>
  <c r="U85"/>
  <c r="T85"/>
  <c r="S85"/>
  <c r="AB85" s="1"/>
  <c r="AA84"/>
  <c r="Z84"/>
  <c r="Y84"/>
  <c r="X84"/>
  <c r="U84"/>
  <c r="T84"/>
  <c r="S84"/>
  <c r="AA83"/>
  <c r="Z83"/>
  <c r="Y83"/>
  <c r="X83"/>
  <c r="U83"/>
  <c r="T83"/>
  <c r="S83"/>
  <c r="AA82"/>
  <c r="Z82"/>
  <c r="Y82"/>
  <c r="X82"/>
  <c r="U82"/>
  <c r="T82"/>
  <c r="S82"/>
  <c r="AA81"/>
  <c r="Z81"/>
  <c r="Y81"/>
  <c r="X81"/>
  <c r="U81"/>
  <c r="T81"/>
  <c r="S81"/>
  <c r="AB81" s="1"/>
  <c r="AA80"/>
  <c r="Z80"/>
  <c r="Y80"/>
  <c r="X80"/>
  <c r="U80"/>
  <c r="T80"/>
  <c r="S80"/>
  <c r="AA79"/>
  <c r="Z79"/>
  <c r="Y79"/>
  <c r="X79"/>
  <c r="U79"/>
  <c r="T79"/>
  <c r="S79"/>
  <c r="AA78"/>
  <c r="Z78"/>
  <c r="Y78"/>
  <c r="X78"/>
  <c r="U78"/>
  <c r="T78"/>
  <c r="S78"/>
  <c r="AA77"/>
  <c r="Z77"/>
  <c r="Y77"/>
  <c r="X77"/>
  <c r="U77"/>
  <c r="T77"/>
  <c r="S77"/>
  <c r="AB77" s="1"/>
  <c r="AA76"/>
  <c r="Z76"/>
  <c r="Y76"/>
  <c r="X76"/>
  <c r="U76"/>
  <c r="T76"/>
  <c r="S76"/>
  <c r="AA75"/>
  <c r="Z75"/>
  <c r="Y75"/>
  <c r="X75"/>
  <c r="U75"/>
  <c r="T75"/>
  <c r="S75"/>
  <c r="AA74"/>
  <c r="Z74"/>
  <c r="Y74"/>
  <c r="X74"/>
  <c r="U74"/>
  <c r="T74"/>
  <c r="S74"/>
  <c r="AA73"/>
  <c r="Z73"/>
  <c r="Y73"/>
  <c r="X73"/>
  <c r="U73"/>
  <c r="T73"/>
  <c r="S73"/>
  <c r="AB73" s="1"/>
  <c r="AA27"/>
  <c r="Z27"/>
  <c r="Y27"/>
  <c r="X27"/>
  <c r="U27"/>
  <c r="T27"/>
  <c r="S27"/>
  <c r="AA47"/>
  <c r="Z47"/>
  <c r="Y47"/>
  <c r="X47"/>
  <c r="U47"/>
  <c r="T47"/>
  <c r="S47"/>
  <c r="AA44"/>
  <c r="Z44"/>
  <c r="Y44"/>
  <c r="X44"/>
  <c r="U44"/>
  <c r="T44"/>
  <c r="S44"/>
  <c r="AA43"/>
  <c r="Z43"/>
  <c r="Y43"/>
  <c r="X43"/>
  <c r="U43"/>
  <c r="T43"/>
  <c r="S43"/>
  <c r="AA42"/>
  <c r="Z42"/>
  <c r="Y42"/>
  <c r="X42"/>
  <c r="U42"/>
  <c r="T42"/>
  <c r="S42"/>
  <c r="AA31"/>
  <c r="Z31"/>
  <c r="Y31"/>
  <c r="X31"/>
  <c r="U31"/>
  <c r="T31"/>
  <c r="S31"/>
  <c r="AA38"/>
  <c r="Z38"/>
  <c r="Y38"/>
  <c r="X38"/>
  <c r="U38"/>
  <c r="T38"/>
  <c r="S38"/>
  <c r="AA49"/>
  <c r="Z49"/>
  <c r="Y49"/>
  <c r="X49"/>
  <c r="U49"/>
  <c r="T49"/>
  <c r="S49"/>
  <c r="AA48"/>
  <c r="Z48"/>
  <c r="Y48"/>
  <c r="X48"/>
  <c r="U48"/>
  <c r="T48"/>
  <c r="S48"/>
  <c r="AA37"/>
  <c r="Z37"/>
  <c r="Y37"/>
  <c r="X37"/>
  <c r="U37"/>
  <c r="T37"/>
  <c r="S37"/>
  <c r="AA46"/>
  <c r="Z46"/>
  <c r="Y46"/>
  <c r="X46"/>
  <c r="U46"/>
  <c r="T46"/>
  <c r="S46"/>
  <c r="AA50"/>
  <c r="Z50"/>
  <c r="Y50"/>
  <c r="X50"/>
  <c r="U50"/>
  <c r="T50"/>
  <c r="S50"/>
  <c r="AA52"/>
  <c r="Z52"/>
  <c r="Y52"/>
  <c r="X52"/>
  <c r="U52"/>
  <c r="T52"/>
  <c r="S52"/>
  <c r="AA39"/>
  <c r="Z39"/>
  <c r="Y39"/>
  <c r="X39"/>
  <c r="U39"/>
  <c r="T39"/>
  <c r="S39"/>
  <c r="AA41"/>
  <c r="Z41"/>
  <c r="Y41"/>
  <c r="X41"/>
  <c r="U41"/>
  <c r="T41"/>
  <c r="S41"/>
  <c r="AA72"/>
  <c r="Z72"/>
  <c r="Y72"/>
  <c r="X72"/>
  <c r="U72"/>
  <c r="T72"/>
  <c r="S72"/>
  <c r="AA51"/>
  <c r="Z51"/>
  <c r="Y51"/>
  <c r="X51"/>
  <c r="U51"/>
  <c r="T51"/>
  <c r="S51"/>
  <c r="AA40"/>
  <c r="Z40"/>
  <c r="Y40"/>
  <c r="X40"/>
  <c r="U40"/>
  <c r="T40"/>
  <c r="S40"/>
  <c r="AA71"/>
  <c r="Z71"/>
  <c r="Y71"/>
  <c r="X71"/>
  <c r="U71"/>
  <c r="T71"/>
  <c r="S71"/>
  <c r="AA22"/>
  <c r="Z22"/>
  <c r="Y22"/>
  <c r="X22"/>
  <c r="U22"/>
  <c r="T22"/>
  <c r="S22"/>
  <c r="AA70"/>
  <c r="Z70"/>
  <c r="Y70"/>
  <c r="X70"/>
  <c r="U70"/>
  <c r="T70"/>
  <c r="S70"/>
  <c r="AA69"/>
  <c r="Z69"/>
  <c r="Y69"/>
  <c r="X69"/>
  <c r="U69"/>
  <c r="T69"/>
  <c r="S69"/>
  <c r="AA26"/>
  <c r="Z26"/>
  <c r="Y26"/>
  <c r="X26"/>
  <c r="U26"/>
  <c r="T26"/>
  <c r="S26"/>
  <c r="AA32"/>
  <c r="Z32"/>
  <c r="Y32"/>
  <c r="X32"/>
  <c r="U32"/>
  <c r="T32"/>
  <c r="S32"/>
  <c r="AA33"/>
  <c r="Z33"/>
  <c r="Y33"/>
  <c r="X33"/>
  <c r="U33"/>
  <c r="T33"/>
  <c r="S33"/>
  <c r="AA68"/>
  <c r="Z68"/>
  <c r="Y68"/>
  <c r="X68"/>
  <c r="U68"/>
  <c r="T68"/>
  <c r="S68"/>
  <c r="AA67"/>
  <c r="Z67"/>
  <c r="Y67"/>
  <c r="X67"/>
  <c r="U67"/>
  <c r="T67"/>
  <c r="S67"/>
  <c r="AA45"/>
  <c r="Z45"/>
  <c r="Y45"/>
  <c r="X45"/>
  <c r="U45"/>
  <c r="T45"/>
  <c r="S45"/>
  <c r="AA66"/>
  <c r="Z66"/>
  <c r="Y66"/>
  <c r="X66"/>
  <c r="U66"/>
  <c r="T66"/>
  <c r="S66"/>
  <c r="AA6"/>
  <c r="Z6"/>
  <c r="Y6"/>
  <c r="X6"/>
  <c r="U6"/>
  <c r="T6"/>
  <c r="S6"/>
  <c r="AA65"/>
  <c r="Z65"/>
  <c r="Y65"/>
  <c r="X65"/>
  <c r="U65"/>
  <c r="T65"/>
  <c r="S65"/>
  <c r="AA64"/>
  <c r="Z64"/>
  <c r="Y64"/>
  <c r="X64"/>
  <c r="U64"/>
  <c r="T64"/>
  <c r="S64"/>
  <c r="AA34"/>
  <c r="Z34"/>
  <c r="Y34"/>
  <c r="X34"/>
  <c r="U34"/>
  <c r="T34"/>
  <c r="S34"/>
  <c r="AA35"/>
  <c r="Z35"/>
  <c r="Y35"/>
  <c r="X35"/>
  <c r="U35"/>
  <c r="T35"/>
  <c r="S35"/>
  <c r="AA63"/>
  <c r="Z63"/>
  <c r="Y63"/>
  <c r="X63"/>
  <c r="U63"/>
  <c r="T63"/>
  <c r="S63"/>
  <c r="AA62"/>
  <c r="Z62"/>
  <c r="Y62"/>
  <c r="X62"/>
  <c r="U62"/>
  <c r="T62"/>
  <c r="S62"/>
  <c r="AA61"/>
  <c r="Z61"/>
  <c r="Y61"/>
  <c r="X61"/>
  <c r="U61"/>
  <c r="T61"/>
  <c r="S61"/>
  <c r="AA60"/>
  <c r="Z60"/>
  <c r="Y60"/>
  <c r="X60"/>
  <c r="U60"/>
  <c r="T60"/>
  <c r="S60"/>
  <c r="AA59"/>
  <c r="Z59"/>
  <c r="Y59"/>
  <c r="X59"/>
  <c r="U59"/>
  <c r="T59"/>
  <c r="S59"/>
  <c r="AA28"/>
  <c r="Z28"/>
  <c r="Y28"/>
  <c r="X28"/>
  <c r="U28"/>
  <c r="T28"/>
  <c r="S28"/>
  <c r="AA58"/>
  <c r="Z58"/>
  <c r="Y58"/>
  <c r="X58"/>
  <c r="U58"/>
  <c r="T58"/>
  <c r="S58"/>
  <c r="AA53"/>
  <c r="Z53"/>
  <c r="Y53"/>
  <c r="X53"/>
  <c r="U53"/>
  <c r="T53"/>
  <c r="S53"/>
  <c r="AA57"/>
  <c r="Z57"/>
  <c r="Y57"/>
  <c r="X57"/>
  <c r="U57"/>
  <c r="T57"/>
  <c r="S57"/>
  <c r="AA29"/>
  <c r="Z29"/>
  <c r="Y29"/>
  <c r="X29"/>
  <c r="U29"/>
  <c r="T29"/>
  <c r="S29"/>
  <c r="AA13"/>
  <c r="Z13"/>
  <c r="Y13"/>
  <c r="X13"/>
  <c r="U13"/>
  <c r="T13"/>
  <c r="S13"/>
  <c r="AA56"/>
  <c r="Z56"/>
  <c r="Y56"/>
  <c r="X56"/>
  <c r="U56"/>
  <c r="T56"/>
  <c r="S56"/>
  <c r="AA15"/>
  <c r="Z15"/>
  <c r="Y15"/>
  <c r="X15"/>
  <c r="U15"/>
  <c r="T15"/>
  <c r="S15"/>
  <c r="AA19"/>
  <c r="Z19"/>
  <c r="Y19"/>
  <c r="X19"/>
  <c r="U19"/>
  <c r="T19"/>
  <c r="S19"/>
  <c r="AA55"/>
  <c r="Z55"/>
  <c r="Y55"/>
  <c r="X55"/>
  <c r="U55"/>
  <c r="T55"/>
  <c r="S55"/>
  <c r="AA11"/>
  <c r="Z11"/>
  <c r="Y11"/>
  <c r="X11"/>
  <c r="U11"/>
  <c r="T11"/>
  <c r="S11"/>
  <c r="AA14"/>
  <c r="Z14"/>
  <c r="Y14"/>
  <c r="X14"/>
  <c r="U14"/>
  <c r="T14"/>
  <c r="S14"/>
  <c r="AA54"/>
  <c r="Z54"/>
  <c r="Y54"/>
  <c r="X54"/>
  <c r="U54"/>
  <c r="T54"/>
  <c r="S54"/>
  <c r="AA24"/>
  <c r="Z24"/>
  <c r="Y24"/>
  <c r="X24"/>
  <c r="U24"/>
  <c r="T24"/>
  <c r="AA116" i="4"/>
  <c r="Y116"/>
  <c r="T116"/>
  <c r="F116"/>
  <c r="AA115"/>
  <c r="Y115"/>
  <c r="T115"/>
  <c r="F115"/>
  <c r="AA114"/>
  <c r="Y114"/>
  <c r="T114"/>
  <c r="F114"/>
  <c r="AA113"/>
  <c r="Y113"/>
  <c r="T113"/>
  <c r="F113"/>
  <c r="AA112"/>
  <c r="Y112"/>
  <c r="T112"/>
  <c r="F112"/>
  <c r="AA111"/>
  <c r="Y111"/>
  <c r="T111"/>
  <c r="F111"/>
  <c r="AA110"/>
  <c r="Y110"/>
  <c r="T110"/>
  <c r="F110"/>
  <c r="AA109"/>
  <c r="Y109"/>
  <c r="T109"/>
  <c r="F109"/>
  <c r="AA108"/>
  <c r="Y108"/>
  <c r="T108"/>
  <c r="F108"/>
  <c r="AA107"/>
  <c r="Y107"/>
  <c r="T107"/>
  <c r="F107"/>
  <c r="AA106"/>
  <c r="Y106"/>
  <c r="T106"/>
  <c r="F106"/>
  <c r="AA105"/>
  <c r="Y105"/>
  <c r="T105"/>
  <c r="F105"/>
  <c r="AA104"/>
  <c r="Y104"/>
  <c r="T104"/>
  <c r="F104"/>
  <c r="AA103"/>
  <c r="Y103"/>
  <c r="T103"/>
  <c r="F103"/>
  <c r="AA102"/>
  <c r="Y102"/>
  <c r="T102"/>
  <c r="F102"/>
  <c r="AA101"/>
  <c r="Y101"/>
  <c r="T101"/>
  <c r="F101"/>
  <c r="AA100"/>
  <c r="Y100"/>
  <c r="T100"/>
  <c r="F100"/>
  <c r="AA99"/>
  <c r="Y99"/>
  <c r="T99"/>
  <c r="F99"/>
  <c r="AA98"/>
  <c r="Y98"/>
  <c r="T98"/>
  <c r="F98"/>
  <c r="AA97"/>
  <c r="Y97"/>
  <c r="T97"/>
  <c r="F97"/>
  <c r="AA96"/>
  <c r="Y96"/>
  <c r="T96"/>
  <c r="F96"/>
  <c r="AA95"/>
  <c r="Y95"/>
  <c r="T95"/>
  <c r="AB95"/>
  <c r="F95"/>
  <c r="AA94"/>
  <c r="Y94"/>
  <c r="T94"/>
  <c r="F94"/>
  <c r="AA93"/>
  <c r="Y93"/>
  <c r="T93"/>
  <c r="F93"/>
  <c r="AA92"/>
  <c r="Y92"/>
  <c r="T92"/>
  <c r="F92"/>
  <c r="AA91"/>
  <c r="Y91"/>
  <c r="T91"/>
  <c r="AB91"/>
  <c r="F91"/>
  <c r="AA90"/>
  <c r="Y90"/>
  <c r="T90"/>
  <c r="F90"/>
  <c r="AA89"/>
  <c r="Y89"/>
  <c r="T89"/>
  <c r="F89"/>
  <c r="AA88"/>
  <c r="Y88"/>
  <c r="T88"/>
  <c r="F88"/>
  <c r="AA87"/>
  <c r="Y87"/>
  <c r="T87"/>
  <c r="AB87"/>
  <c r="F87"/>
  <c r="AA86"/>
  <c r="Y86"/>
  <c r="T86"/>
  <c r="F86"/>
  <c r="AA85"/>
  <c r="Y85"/>
  <c r="T85"/>
  <c r="F85"/>
  <c r="AA84"/>
  <c r="Y84"/>
  <c r="T84"/>
  <c r="F84"/>
  <c r="AA83"/>
  <c r="Y83"/>
  <c r="T83"/>
  <c r="AB83"/>
  <c r="F83"/>
  <c r="AA82"/>
  <c r="Y82"/>
  <c r="T82"/>
  <c r="F82"/>
  <c r="AA81"/>
  <c r="Y81"/>
  <c r="T81"/>
  <c r="F81"/>
  <c r="AA80"/>
  <c r="Z80"/>
  <c r="Y80"/>
  <c r="X80"/>
  <c r="U80"/>
  <c r="T80"/>
  <c r="F80"/>
  <c r="AA79"/>
  <c r="Z79"/>
  <c r="Y79"/>
  <c r="X79"/>
  <c r="U79"/>
  <c r="T79"/>
  <c r="F79"/>
  <c r="AA78"/>
  <c r="Z78"/>
  <c r="Y78"/>
  <c r="X78"/>
  <c r="U78"/>
  <c r="T78"/>
  <c r="F78"/>
  <c r="AA77"/>
  <c r="Z77"/>
  <c r="Y77"/>
  <c r="X77"/>
  <c r="U77"/>
  <c r="T77"/>
  <c r="F77"/>
  <c r="AA76"/>
  <c r="Z76"/>
  <c r="Y76"/>
  <c r="X76"/>
  <c r="U76"/>
  <c r="T76"/>
  <c r="F76"/>
  <c r="AA75"/>
  <c r="Z75"/>
  <c r="Y75"/>
  <c r="X75"/>
  <c r="U75"/>
  <c r="T75"/>
  <c r="F75"/>
  <c r="AA74"/>
  <c r="Z74"/>
  <c r="Y74"/>
  <c r="X74"/>
  <c r="U74"/>
  <c r="T74"/>
  <c r="F74"/>
  <c r="AA73"/>
  <c r="Z73"/>
  <c r="Y73"/>
  <c r="X73"/>
  <c r="U73"/>
  <c r="T73"/>
  <c r="F73"/>
  <c r="AA72"/>
  <c r="Z72"/>
  <c r="Y72"/>
  <c r="X72"/>
  <c r="U72"/>
  <c r="T72"/>
  <c r="F72"/>
  <c r="AA71"/>
  <c r="Z71"/>
  <c r="Y71"/>
  <c r="X71"/>
  <c r="U71"/>
  <c r="T71"/>
  <c r="F71"/>
  <c r="AA70"/>
  <c r="Z70"/>
  <c r="Y70"/>
  <c r="X70"/>
  <c r="U70"/>
  <c r="T70"/>
  <c r="F70"/>
  <c r="AA69"/>
  <c r="Z69"/>
  <c r="Y69"/>
  <c r="X69"/>
  <c r="U69"/>
  <c r="T69"/>
  <c r="F69"/>
  <c r="AA68"/>
  <c r="Z68"/>
  <c r="Y68"/>
  <c r="X68"/>
  <c r="U68"/>
  <c r="T68"/>
  <c r="F68"/>
  <c r="AA67"/>
  <c r="Z67"/>
  <c r="Y67"/>
  <c r="X67"/>
  <c r="U67"/>
  <c r="T67"/>
  <c r="F67"/>
  <c r="AA66"/>
  <c r="Z66"/>
  <c r="Y66"/>
  <c r="X66"/>
  <c r="U66"/>
  <c r="T66"/>
  <c r="F66"/>
  <c r="AA65"/>
  <c r="Z65"/>
  <c r="Y65"/>
  <c r="X65"/>
  <c r="U65"/>
  <c r="T65"/>
  <c r="F65"/>
  <c r="AA64"/>
  <c r="Z64"/>
  <c r="Y64"/>
  <c r="X64"/>
  <c r="U64"/>
  <c r="T64"/>
  <c r="F64"/>
  <c r="AA63"/>
  <c r="Z63"/>
  <c r="Y63"/>
  <c r="X63"/>
  <c r="U63"/>
  <c r="T63"/>
  <c r="F63"/>
  <c r="AA62"/>
  <c r="Z62"/>
  <c r="Y62"/>
  <c r="X62"/>
  <c r="U62"/>
  <c r="T62"/>
  <c r="F62"/>
  <c r="AA61"/>
  <c r="Z61"/>
  <c r="Y61"/>
  <c r="X61"/>
  <c r="U61"/>
  <c r="T61"/>
  <c r="F61"/>
  <c r="AA60"/>
  <c r="Z60"/>
  <c r="Y60"/>
  <c r="X60"/>
  <c r="U60"/>
  <c r="T60"/>
  <c r="F60"/>
  <c r="AA59"/>
  <c r="Z59"/>
  <c r="Y59"/>
  <c r="X59"/>
  <c r="U59"/>
  <c r="T59"/>
  <c r="F59"/>
  <c r="AA58"/>
  <c r="Z58"/>
  <c r="Y58"/>
  <c r="X58"/>
  <c r="U58"/>
  <c r="T58"/>
  <c r="F58"/>
  <c r="AA57"/>
  <c r="Z57"/>
  <c r="Y57"/>
  <c r="X57"/>
  <c r="U57"/>
  <c r="T57"/>
  <c r="F57"/>
  <c r="AA56"/>
  <c r="Z56"/>
  <c r="Y56"/>
  <c r="X56"/>
  <c r="U56"/>
  <c r="T56"/>
  <c r="F56"/>
  <c r="AA55"/>
  <c r="Z55"/>
  <c r="Y55"/>
  <c r="X55"/>
  <c r="U55"/>
  <c r="T55"/>
  <c r="F55"/>
  <c r="AA54"/>
  <c r="Z54"/>
  <c r="Y54"/>
  <c r="X54"/>
  <c r="U54"/>
  <c r="T54"/>
  <c r="F54"/>
  <c r="AA53"/>
  <c r="Z53"/>
  <c r="Y53"/>
  <c r="X53"/>
  <c r="U53"/>
  <c r="T53"/>
  <c r="AB53"/>
  <c r="F53"/>
  <c r="AA23"/>
  <c r="Z23"/>
  <c r="Y23"/>
  <c r="X23"/>
  <c r="U23"/>
  <c r="T23"/>
  <c r="F23"/>
  <c r="AA22"/>
  <c r="Z22"/>
  <c r="Y22"/>
  <c r="X22"/>
  <c r="U22"/>
  <c r="T22"/>
  <c r="F22"/>
  <c r="AA19"/>
  <c r="Z19"/>
  <c r="Y19"/>
  <c r="X19"/>
  <c r="U19"/>
  <c r="T19"/>
  <c r="F19"/>
  <c r="AA17"/>
  <c r="Z17"/>
  <c r="Y17"/>
  <c r="X17"/>
  <c r="U17"/>
  <c r="T17"/>
  <c r="F17"/>
  <c r="AA20"/>
  <c r="Z20"/>
  <c r="Y20"/>
  <c r="X20"/>
  <c r="U20"/>
  <c r="T20"/>
  <c r="F20"/>
  <c r="AA15"/>
  <c r="Z15"/>
  <c r="Y15"/>
  <c r="X15"/>
  <c r="U15"/>
  <c r="T15"/>
  <c r="F15"/>
  <c r="AA18"/>
  <c r="Z18"/>
  <c r="Y18"/>
  <c r="X18"/>
  <c r="U18"/>
  <c r="T18"/>
  <c r="F18"/>
  <c r="AA16"/>
  <c r="Z16"/>
  <c r="Y16"/>
  <c r="X16"/>
  <c r="U16"/>
  <c r="T16"/>
  <c r="F16"/>
  <c r="AA6"/>
  <c r="Z6"/>
  <c r="Y6"/>
  <c r="X6"/>
  <c r="U6"/>
  <c r="T6"/>
  <c r="S6"/>
  <c r="F6"/>
  <c r="AA9"/>
  <c r="Z9"/>
  <c r="Y9"/>
  <c r="X9"/>
  <c r="U9"/>
  <c r="T9"/>
  <c r="S9"/>
  <c r="F9"/>
  <c r="AA35"/>
  <c r="Z35"/>
  <c r="Y35"/>
  <c r="X35"/>
  <c r="U35"/>
  <c r="T35"/>
  <c r="F35"/>
  <c r="AA24"/>
  <c r="Z24"/>
  <c r="Y24"/>
  <c r="X24"/>
  <c r="U24"/>
  <c r="T24"/>
  <c r="F24"/>
  <c r="AA7"/>
  <c r="Z7"/>
  <c r="Y7"/>
  <c r="X7"/>
  <c r="U7"/>
  <c r="T7"/>
  <c r="S7"/>
  <c r="F7"/>
  <c r="AA13"/>
  <c r="Z13"/>
  <c r="Y13"/>
  <c r="X13"/>
  <c r="U13"/>
  <c r="T13"/>
  <c r="F13"/>
  <c r="AA27"/>
  <c r="Z27"/>
  <c r="Y27"/>
  <c r="X27"/>
  <c r="U27"/>
  <c r="T27"/>
  <c r="F27"/>
  <c r="AA28"/>
  <c r="Z28"/>
  <c r="Y28"/>
  <c r="X28"/>
  <c r="U28"/>
  <c r="T28"/>
  <c r="F28"/>
  <c r="AA51"/>
  <c r="Z51"/>
  <c r="Y51"/>
  <c r="X51"/>
  <c r="U51"/>
  <c r="T51"/>
  <c r="F51"/>
  <c r="AA50"/>
  <c r="Z50"/>
  <c r="Y50"/>
  <c r="X50"/>
  <c r="U50"/>
  <c r="T50"/>
  <c r="F50"/>
  <c r="AA49"/>
  <c r="Z49"/>
  <c r="Y49"/>
  <c r="X49"/>
  <c r="U49"/>
  <c r="T49"/>
  <c r="F49"/>
  <c r="AA21"/>
  <c r="Z21"/>
  <c r="Y21"/>
  <c r="X21"/>
  <c r="U21"/>
  <c r="T21"/>
  <c r="F21"/>
  <c r="AA52"/>
  <c r="Z52"/>
  <c r="Y52"/>
  <c r="X52"/>
  <c r="U52"/>
  <c r="T52"/>
  <c r="F52"/>
  <c r="AA48"/>
  <c r="Z48"/>
  <c r="Y48"/>
  <c r="X48"/>
  <c r="U48"/>
  <c r="T48"/>
  <c r="F48"/>
  <c r="AA47"/>
  <c r="Z47"/>
  <c r="Y47"/>
  <c r="X47"/>
  <c r="U47"/>
  <c r="T47"/>
  <c r="F47"/>
  <c r="AA46"/>
  <c r="Z46"/>
  <c r="Y46"/>
  <c r="X46"/>
  <c r="U46"/>
  <c r="T46"/>
  <c r="F46"/>
  <c r="AA33"/>
  <c r="Z33"/>
  <c r="Y33"/>
  <c r="X33"/>
  <c r="U33"/>
  <c r="T33"/>
  <c r="F33"/>
  <c r="AA45"/>
  <c r="Z45"/>
  <c r="Y45"/>
  <c r="X45"/>
  <c r="U45"/>
  <c r="T45"/>
  <c r="F45"/>
  <c r="AA4"/>
  <c r="Z4"/>
  <c r="Y4"/>
  <c r="X4"/>
  <c r="U4"/>
  <c r="T4"/>
  <c r="S4"/>
  <c r="F4"/>
  <c r="AA44"/>
  <c r="Z44"/>
  <c r="Y44"/>
  <c r="X44"/>
  <c r="U44"/>
  <c r="T44"/>
  <c r="F44"/>
  <c r="AA43"/>
  <c r="Z43"/>
  <c r="Y43"/>
  <c r="X43"/>
  <c r="U43"/>
  <c r="T43"/>
  <c r="F43"/>
  <c r="AA31"/>
  <c r="Z31"/>
  <c r="Y31"/>
  <c r="X31"/>
  <c r="U31"/>
  <c r="T31"/>
  <c r="F31"/>
  <c r="AA12"/>
  <c r="Z12"/>
  <c r="Y12"/>
  <c r="X12"/>
  <c r="U12"/>
  <c r="T12"/>
  <c r="S12"/>
  <c r="F12"/>
  <c r="AA42"/>
  <c r="Z42"/>
  <c r="Y42"/>
  <c r="X42"/>
  <c r="U42"/>
  <c r="T42"/>
  <c r="F42"/>
  <c r="AA14"/>
  <c r="Z14"/>
  <c r="Y14"/>
  <c r="X14"/>
  <c r="U14"/>
  <c r="T14"/>
  <c r="S14"/>
  <c r="F14"/>
  <c r="AA32"/>
  <c r="Z32"/>
  <c r="Y32"/>
  <c r="X32"/>
  <c r="U32"/>
  <c r="T32"/>
  <c r="F32"/>
  <c r="AA41"/>
  <c r="Z41"/>
  <c r="Y41"/>
  <c r="X41"/>
  <c r="U41"/>
  <c r="T41"/>
  <c r="F41"/>
  <c r="AA40"/>
  <c r="Z40"/>
  <c r="Y40"/>
  <c r="X40"/>
  <c r="U40"/>
  <c r="T40"/>
  <c r="F40"/>
  <c r="AA30"/>
  <c r="Z30"/>
  <c r="Y30"/>
  <c r="X30"/>
  <c r="U30"/>
  <c r="T30"/>
  <c r="F30"/>
  <c r="AA29"/>
  <c r="Z29"/>
  <c r="Y29"/>
  <c r="X29"/>
  <c r="U29"/>
  <c r="T29"/>
  <c r="F29"/>
  <c r="AA26"/>
  <c r="Z26"/>
  <c r="Y26"/>
  <c r="X26"/>
  <c r="U26"/>
  <c r="T26"/>
  <c r="F26"/>
  <c r="AA8"/>
  <c r="Z8"/>
  <c r="Y8"/>
  <c r="X8"/>
  <c r="U8"/>
  <c r="T8"/>
  <c r="S8"/>
  <c r="F8"/>
  <c r="AA3"/>
  <c r="Z3"/>
  <c r="Y3"/>
  <c r="X3"/>
  <c r="U3"/>
  <c r="T3"/>
  <c r="S3"/>
  <c r="F3"/>
  <c r="AA25"/>
  <c r="Z25"/>
  <c r="Y25"/>
  <c r="X25"/>
  <c r="U25"/>
  <c r="T25"/>
  <c r="F25"/>
  <c r="AA2"/>
  <c r="Z2"/>
  <c r="Y2"/>
  <c r="U2"/>
  <c r="T2"/>
  <c r="S2"/>
  <c r="F117" i="1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27"/>
  <c r="F47"/>
  <c r="F44"/>
  <c r="F43"/>
  <c r="F42"/>
  <c r="F31"/>
  <c r="F38"/>
  <c r="F49"/>
  <c r="F48"/>
  <c r="F37"/>
  <c r="F46"/>
  <c r="F50"/>
  <c r="F52"/>
  <c r="F39"/>
  <c r="F41"/>
  <c r="AA36"/>
  <c r="Z36"/>
  <c r="Y36"/>
  <c r="X36"/>
  <c r="U36"/>
  <c r="T36"/>
  <c r="S36"/>
  <c r="F36"/>
  <c r="AA30"/>
  <c r="Z30"/>
  <c r="Y30"/>
  <c r="X30"/>
  <c r="U30"/>
  <c r="T30"/>
  <c r="S30"/>
  <c r="F30"/>
  <c r="F72"/>
  <c r="F65"/>
  <c r="F51"/>
  <c r="F40"/>
  <c r="F71"/>
  <c r="F64"/>
  <c r="F34"/>
  <c r="F35"/>
  <c r="F63"/>
  <c r="F22"/>
  <c r="F70"/>
  <c r="F69"/>
  <c r="F62"/>
  <c r="AA23"/>
  <c r="Z23"/>
  <c r="Y23"/>
  <c r="X23"/>
  <c r="U23"/>
  <c r="T23"/>
  <c r="S23"/>
  <c r="F23"/>
  <c r="F26"/>
  <c r="F32"/>
  <c r="F33"/>
  <c r="F68"/>
  <c r="F67"/>
  <c r="F61"/>
  <c r="F60"/>
  <c r="F45"/>
  <c r="F59"/>
  <c r="F28"/>
  <c r="F58"/>
  <c r="F53"/>
  <c r="F57"/>
  <c r="F29"/>
  <c r="F13"/>
  <c r="F56"/>
  <c r="F15"/>
  <c r="F66"/>
  <c r="AA5"/>
  <c r="Z5"/>
  <c r="Y5"/>
  <c r="X5"/>
  <c r="U5"/>
  <c r="T5"/>
  <c r="S5"/>
  <c r="F5"/>
  <c r="AA25"/>
  <c r="Z25"/>
  <c r="Y25"/>
  <c r="X25"/>
  <c r="U25"/>
  <c r="T25"/>
  <c r="S25"/>
  <c r="F25"/>
  <c r="AA9"/>
  <c r="Z9"/>
  <c r="Y9"/>
  <c r="X9"/>
  <c r="U9"/>
  <c r="T9"/>
  <c r="S9"/>
  <c r="F9"/>
  <c r="F19"/>
  <c r="F55"/>
  <c r="F11"/>
  <c r="F14"/>
  <c r="AA17"/>
  <c r="Z17"/>
  <c r="Y17"/>
  <c r="X17"/>
  <c r="U17"/>
  <c r="T17"/>
  <c r="S17"/>
  <c r="F17"/>
  <c r="F54"/>
  <c r="AA18"/>
  <c r="Z18"/>
  <c r="Y18"/>
  <c r="X18"/>
  <c r="U18"/>
  <c r="T18"/>
  <c r="S18"/>
  <c r="F18"/>
  <c r="AA20"/>
  <c r="Z20"/>
  <c r="Y20"/>
  <c r="X20"/>
  <c r="U20"/>
  <c r="T20"/>
  <c r="S20"/>
  <c r="F20"/>
  <c r="AA16"/>
  <c r="Z16"/>
  <c r="Y16"/>
  <c r="X16"/>
  <c r="U16"/>
  <c r="T16"/>
  <c r="S16"/>
  <c r="F16"/>
  <c r="AA12"/>
  <c r="Z12"/>
  <c r="Y12"/>
  <c r="X12"/>
  <c r="U12"/>
  <c r="T12"/>
  <c r="S12"/>
  <c r="F12"/>
  <c r="AA4"/>
  <c r="Z4"/>
  <c r="Y4"/>
  <c r="X4"/>
  <c r="U4"/>
  <c r="T4"/>
  <c r="S4"/>
  <c r="F4"/>
  <c r="AA7"/>
  <c r="Z7"/>
  <c r="Y7"/>
  <c r="X7"/>
  <c r="U7"/>
  <c r="T7"/>
  <c r="S7"/>
  <c r="F7"/>
  <c r="AA21"/>
  <c r="Z21"/>
  <c r="Y21"/>
  <c r="X21"/>
  <c r="U21"/>
  <c r="T21"/>
  <c r="S21"/>
  <c r="F21"/>
  <c r="F6"/>
  <c r="AA3"/>
  <c r="Z3"/>
  <c r="Y3"/>
  <c r="X3"/>
  <c r="U3"/>
  <c r="T3"/>
  <c r="S3"/>
  <c r="F3"/>
  <c r="AA8"/>
  <c r="Z8"/>
  <c r="Y8"/>
  <c r="X8"/>
  <c r="U8"/>
  <c r="T8"/>
  <c r="S8"/>
  <c r="F8"/>
  <c r="AA10"/>
  <c r="Z10"/>
  <c r="Y10"/>
  <c r="X10"/>
  <c r="U10"/>
  <c r="T10"/>
  <c r="S10"/>
  <c r="F10"/>
  <c r="F24"/>
  <c r="AA2"/>
  <c r="Z2"/>
  <c r="Y2"/>
  <c r="U2"/>
  <c r="T2"/>
  <c r="S2"/>
  <c r="AB10" i="4" l="1"/>
  <c r="AB36"/>
  <c r="AC36" s="1"/>
  <c r="AB39"/>
  <c r="AC39" s="1"/>
  <c r="AB37"/>
  <c r="AC37" s="1"/>
  <c r="AB38"/>
  <c r="AC38" s="1"/>
  <c r="AB34"/>
  <c r="AC34" s="1"/>
  <c r="AC10"/>
  <c r="AB14" i="1"/>
  <c r="AC14" s="1"/>
  <c r="AB15"/>
  <c r="AB57"/>
  <c r="AB59"/>
  <c r="AB63"/>
  <c r="AC63" s="1"/>
  <c r="AB65"/>
  <c r="AB67"/>
  <c r="AB50"/>
  <c r="AB49"/>
  <c r="AB43"/>
  <c r="AB69"/>
  <c r="AB40"/>
  <c r="AB39"/>
  <c r="AB37"/>
  <c r="AC37" s="1"/>
  <c r="AB31"/>
  <c r="AC31" s="1"/>
  <c r="AB47"/>
  <c r="AB75"/>
  <c r="AC75" s="1"/>
  <c r="AB79"/>
  <c r="AB83"/>
  <c r="AB87"/>
  <c r="AB91"/>
  <c r="AC91" s="1"/>
  <c r="AB95"/>
  <c r="AB99"/>
  <c r="AB103"/>
  <c r="AB107"/>
  <c r="AC107" s="1"/>
  <c r="AB111"/>
  <c r="AB115"/>
  <c r="AB26"/>
  <c r="AB28" i="4"/>
  <c r="AC28" s="1"/>
  <c r="AB27"/>
  <c r="AC27" s="1"/>
  <c r="AB97" i="1"/>
  <c r="AB101"/>
  <c r="AC101" s="1"/>
  <c r="AB105"/>
  <c r="AB109"/>
  <c r="AB113"/>
  <c r="AB117"/>
  <c r="AB99" i="4"/>
  <c r="AB103"/>
  <c r="AB107"/>
  <c r="AB111"/>
  <c r="AB52" i="1"/>
  <c r="AC52" s="1"/>
  <c r="AB48"/>
  <c r="AC48" s="1"/>
  <c r="AB42"/>
  <c r="AB27"/>
  <c r="AB76"/>
  <c r="AC76" s="1"/>
  <c r="AB80"/>
  <c r="AC80" s="1"/>
  <c r="AB84"/>
  <c r="AB88"/>
  <c r="AB92"/>
  <c r="AC92" s="1"/>
  <c r="AB96"/>
  <c r="AC96" s="1"/>
  <c r="AB100"/>
  <c r="AB104"/>
  <c r="AB108"/>
  <c r="AC108" s="1"/>
  <c r="AB112"/>
  <c r="AC112" s="1"/>
  <c r="AB116"/>
  <c r="AC53" i="4"/>
  <c r="AC83"/>
  <c r="AC87"/>
  <c r="AC91"/>
  <c r="AC95"/>
  <c r="AC99"/>
  <c r="AC103"/>
  <c r="AC107"/>
  <c r="AC111"/>
  <c r="AC115" i="1"/>
  <c r="AC116"/>
  <c r="AC117"/>
  <c r="AC42"/>
  <c r="AC43"/>
  <c r="AC47"/>
  <c r="AC27"/>
  <c r="AC73"/>
  <c r="AC77"/>
  <c r="AC79"/>
  <c r="AC81"/>
  <c r="AC83"/>
  <c r="AC84"/>
  <c r="AC85"/>
  <c r="AC87"/>
  <c r="AC88"/>
  <c r="AC89"/>
  <c r="AC93"/>
  <c r="AC95"/>
  <c r="AC97"/>
  <c r="AC99"/>
  <c r="AC100"/>
  <c r="AC103"/>
  <c r="AC104"/>
  <c r="AC105"/>
  <c r="AC109"/>
  <c r="AC111"/>
  <c r="AC113"/>
  <c r="AC49"/>
  <c r="AC39"/>
  <c r="AC50"/>
  <c r="AB46"/>
  <c r="AC46" s="1"/>
  <c r="AB38"/>
  <c r="AC38" s="1"/>
  <c r="AB44"/>
  <c r="AC44" s="1"/>
  <c r="AB74"/>
  <c r="AC74" s="1"/>
  <c r="AB78"/>
  <c r="AC78" s="1"/>
  <c r="AB82"/>
  <c r="AC82" s="1"/>
  <c r="AB86"/>
  <c r="AC86" s="1"/>
  <c r="AB90"/>
  <c r="AC90" s="1"/>
  <c r="AB94"/>
  <c r="AC94" s="1"/>
  <c r="AB98"/>
  <c r="AC98" s="1"/>
  <c r="AB102"/>
  <c r="AC102" s="1"/>
  <c r="AB106"/>
  <c r="AC106" s="1"/>
  <c r="AB110"/>
  <c r="AC110" s="1"/>
  <c r="AB114"/>
  <c r="AC114" s="1"/>
  <c r="AB41"/>
  <c r="AC41" s="1"/>
  <c r="AB54"/>
  <c r="AC54" s="1"/>
  <c r="AB19"/>
  <c r="AC19" s="1"/>
  <c r="AB29"/>
  <c r="AC29" s="1"/>
  <c r="AB28"/>
  <c r="AC28" s="1"/>
  <c r="AB62"/>
  <c r="AC62" s="1"/>
  <c r="AB64"/>
  <c r="AC64" s="1"/>
  <c r="AB45"/>
  <c r="AC45" s="1"/>
  <c r="AB32"/>
  <c r="AC32" s="1"/>
  <c r="AB22"/>
  <c r="AC22" s="1"/>
  <c r="AB71"/>
  <c r="AC71" s="1"/>
  <c r="AB72"/>
  <c r="AC72" s="1"/>
  <c r="AB11"/>
  <c r="AC11" s="1"/>
  <c r="AB56"/>
  <c r="AC56" s="1"/>
  <c r="AB53"/>
  <c r="AC53" s="1"/>
  <c r="AB60"/>
  <c r="AC60" s="1"/>
  <c r="AB35"/>
  <c r="AC35" s="1"/>
  <c r="AB6"/>
  <c r="AC6" s="1"/>
  <c r="AB66"/>
  <c r="AC66" s="1"/>
  <c r="AB68"/>
  <c r="AC68" s="1"/>
  <c r="AB33"/>
  <c r="AC33" s="1"/>
  <c r="AB70"/>
  <c r="AC70" s="1"/>
  <c r="AB51"/>
  <c r="AC51" s="1"/>
  <c r="AB55"/>
  <c r="AC55" s="1"/>
  <c r="AB13"/>
  <c r="AC13" s="1"/>
  <c r="AB58"/>
  <c r="AC58" s="1"/>
  <c r="AB61"/>
  <c r="AC61" s="1"/>
  <c r="AB34"/>
  <c r="AC34" s="1"/>
  <c r="AC69"/>
  <c r="AC40"/>
  <c r="AC15"/>
  <c r="AC57"/>
  <c r="AC59"/>
  <c r="AC65"/>
  <c r="AC67"/>
  <c r="AC26"/>
  <c r="AB24"/>
  <c r="AC24" s="1"/>
  <c r="AB21" i="4"/>
  <c r="AC21" s="1"/>
  <c r="AB49"/>
  <c r="AC49" s="1"/>
  <c r="AB50"/>
  <c r="AC50" s="1"/>
  <c r="AB51"/>
  <c r="AC51" s="1"/>
  <c r="AB22"/>
  <c r="AC22" s="1"/>
  <c r="AB3"/>
  <c r="AC3" s="1"/>
  <c r="AB29"/>
  <c r="AC29" s="1"/>
  <c r="AB6"/>
  <c r="AC6" s="1"/>
  <c r="AB73"/>
  <c r="AC73" s="1"/>
  <c r="AB74"/>
  <c r="AC74" s="1"/>
  <c r="AB75"/>
  <c r="AC75" s="1"/>
  <c r="AB76"/>
  <c r="AC76" s="1"/>
  <c r="AB77"/>
  <c r="AC77" s="1"/>
  <c r="AB78"/>
  <c r="AC78" s="1"/>
  <c r="AB79"/>
  <c r="AC79" s="1"/>
  <c r="AB80"/>
  <c r="AC80" s="1"/>
  <c r="AB52"/>
  <c r="AC52" s="1"/>
  <c r="AB23"/>
  <c r="AC23" s="1"/>
  <c r="AB81"/>
  <c r="AC81" s="1"/>
  <c r="AB85"/>
  <c r="AC85" s="1"/>
  <c r="AB89"/>
  <c r="AC89" s="1"/>
  <c r="AB93"/>
  <c r="AC93" s="1"/>
  <c r="AB97"/>
  <c r="AC97" s="1"/>
  <c r="AB101"/>
  <c r="AC101" s="1"/>
  <c r="AB105"/>
  <c r="AC105" s="1"/>
  <c r="AB109"/>
  <c r="AC109" s="1"/>
  <c r="AB8"/>
  <c r="AC8" s="1"/>
  <c r="AB26"/>
  <c r="AC26" s="1"/>
  <c r="AB19"/>
  <c r="AC19" s="1"/>
  <c r="AB24"/>
  <c r="AC24" s="1"/>
  <c r="AB16"/>
  <c r="AC16" s="1"/>
  <c r="AB115"/>
  <c r="AC115" s="1"/>
  <c r="AB30"/>
  <c r="AC30" s="1"/>
  <c r="AB40"/>
  <c r="AC40" s="1"/>
  <c r="AB41"/>
  <c r="AC41" s="1"/>
  <c r="AB32"/>
  <c r="AC32" s="1"/>
  <c r="AB14"/>
  <c r="AC14" s="1"/>
  <c r="AB42"/>
  <c r="AC42" s="1"/>
  <c r="AB12"/>
  <c r="AC12" s="1"/>
  <c r="AB31"/>
  <c r="AC31" s="1"/>
  <c r="AB43"/>
  <c r="AC43" s="1"/>
  <c r="AB44"/>
  <c r="AC44" s="1"/>
  <c r="AB4"/>
  <c r="AC4" s="1"/>
  <c r="AB45"/>
  <c r="AC45" s="1"/>
  <c r="AB33"/>
  <c r="AC33" s="1"/>
  <c r="AB46"/>
  <c r="AC46" s="1"/>
  <c r="AB47"/>
  <c r="AC47" s="1"/>
  <c r="AB48"/>
  <c r="AC48" s="1"/>
  <c r="AB54"/>
  <c r="AC54" s="1"/>
  <c r="AB72"/>
  <c r="AC72" s="1"/>
  <c r="AB84"/>
  <c r="AC84" s="1"/>
  <c r="AB88"/>
  <c r="AC88" s="1"/>
  <c r="AB92"/>
  <c r="AC92" s="1"/>
  <c r="AB96"/>
  <c r="AC96" s="1"/>
  <c r="AB100"/>
  <c r="AC100" s="1"/>
  <c r="AB104"/>
  <c r="AC104" s="1"/>
  <c r="AB108"/>
  <c r="AC108" s="1"/>
  <c r="AB112"/>
  <c r="AC112" s="1"/>
  <c r="AB116"/>
  <c r="AC116" s="1"/>
  <c r="AB113"/>
  <c r="AC113" s="1"/>
  <c r="AB35"/>
  <c r="AC35" s="1"/>
  <c r="AB9"/>
  <c r="AC9" s="1"/>
  <c r="AB18"/>
  <c r="AC18" s="1"/>
  <c r="AB15"/>
  <c r="AC15" s="1"/>
  <c r="AB20"/>
  <c r="AC20" s="1"/>
  <c r="AB17"/>
  <c r="AC17" s="1"/>
  <c r="AB55"/>
  <c r="AC55" s="1"/>
  <c r="AB57"/>
  <c r="AC57" s="1"/>
  <c r="AB59"/>
  <c r="AC59" s="1"/>
  <c r="AB61"/>
  <c r="AC61" s="1"/>
  <c r="AB63"/>
  <c r="AC63" s="1"/>
  <c r="AB65"/>
  <c r="AC65" s="1"/>
  <c r="AB67"/>
  <c r="AC67" s="1"/>
  <c r="AB69"/>
  <c r="AC69" s="1"/>
  <c r="AB71"/>
  <c r="AC71" s="1"/>
  <c r="AB82"/>
  <c r="AC82" s="1"/>
  <c r="AB86"/>
  <c r="AC86" s="1"/>
  <c r="AB90"/>
  <c r="AC90" s="1"/>
  <c r="AB94"/>
  <c r="AC94" s="1"/>
  <c r="AB98"/>
  <c r="AC98" s="1"/>
  <c r="AB102"/>
  <c r="AC102" s="1"/>
  <c r="AB106"/>
  <c r="AC106" s="1"/>
  <c r="AB110"/>
  <c r="AC110" s="1"/>
  <c r="AB114"/>
  <c r="AC114" s="1"/>
  <c r="AB13"/>
  <c r="AC13" s="1"/>
  <c r="AB7"/>
  <c r="AC7" s="1"/>
  <c r="AB56"/>
  <c r="AC56" s="1"/>
  <c r="AB58"/>
  <c r="AC58" s="1"/>
  <c r="AB64"/>
  <c r="AC64" s="1"/>
  <c r="AB66"/>
  <c r="AC66" s="1"/>
  <c r="AB68"/>
  <c r="AC68" s="1"/>
  <c r="AB70"/>
  <c r="AC70" s="1"/>
  <c r="AB60"/>
  <c r="AC60" s="1"/>
  <c r="AB62"/>
  <c r="AC62" s="1"/>
  <c r="AB25"/>
  <c r="AC25" s="1"/>
  <c r="AB8" i="1"/>
  <c r="AC8" s="1"/>
  <c r="AB30"/>
  <c r="AC30" s="1"/>
  <c r="AB36"/>
  <c r="AC36" s="1"/>
  <c r="AB10"/>
  <c r="AC10" s="1"/>
  <c r="AB3"/>
  <c r="AC3" s="1"/>
  <c r="AB21"/>
  <c r="AC21" s="1"/>
  <c r="AB7"/>
  <c r="AC7" s="1"/>
  <c r="AB4"/>
  <c r="AC4" s="1"/>
  <c r="AB12"/>
  <c r="AC12" s="1"/>
  <c r="AB16"/>
  <c r="AC16" s="1"/>
  <c r="AB20"/>
  <c r="AC20" s="1"/>
  <c r="AB18"/>
  <c r="AC18" s="1"/>
  <c r="AB17"/>
  <c r="AC17" s="1"/>
  <c r="AB9"/>
  <c r="AC9" s="1"/>
  <c r="AB25"/>
  <c r="AC25" s="1"/>
  <c r="AB5"/>
  <c r="AC5" s="1"/>
  <c r="AB23"/>
  <c r="AC23" s="1"/>
  <c r="A47" i="3" l="1"/>
  <c r="A48" s="1"/>
  <c r="A49" s="1"/>
  <c r="A50" s="1"/>
  <c r="A51" s="1"/>
  <c r="A52" l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</calcChain>
</file>

<file path=xl/sharedStrings.xml><?xml version="1.0" encoding="utf-8"?>
<sst xmlns="http://schemas.openxmlformats.org/spreadsheetml/2006/main" count="686" uniqueCount="213">
  <si>
    <t>№</t>
  </si>
  <si>
    <t>Участник</t>
  </si>
  <si>
    <t>Кол-во турниров</t>
  </si>
  <si>
    <t>Кубковые очки</t>
  </si>
  <si>
    <t>О</t>
  </si>
  <si>
    <t>М</t>
  </si>
  <si>
    <t>Аксеновский Михаил</t>
  </si>
  <si>
    <t>Вахрушев Алексей</t>
  </si>
  <si>
    <t>Духовская Татьяна</t>
  </si>
  <si>
    <t>Духовской Алексей</t>
  </si>
  <si>
    <t>Духовской Дмитрий</t>
  </si>
  <si>
    <t>Духовской Максим</t>
  </si>
  <si>
    <t>Торлопов Евгений</t>
  </si>
  <si>
    <t>Ушаков Алексей</t>
  </si>
  <si>
    <t>Янчук Илья</t>
  </si>
  <si>
    <t>Пирогов Владимир</t>
  </si>
  <si>
    <t>Бобин Евгений</t>
  </si>
  <si>
    <t>Бобина Наталья</t>
  </si>
  <si>
    <t>Бобин Егор</t>
  </si>
  <si>
    <t>Баев Владимир</t>
  </si>
  <si>
    <t>Русанов Игорь</t>
  </si>
  <si>
    <t>Горсков Феликс</t>
  </si>
  <si>
    <t>место</t>
  </si>
  <si>
    <t>группа</t>
  </si>
  <si>
    <t>рейтинг начальный</t>
  </si>
  <si>
    <t>город</t>
  </si>
  <si>
    <t>Сыктывкар</t>
  </si>
  <si>
    <t>Ухта</t>
  </si>
  <si>
    <t>Микунь</t>
  </si>
  <si>
    <t>Москва</t>
  </si>
  <si>
    <t>Объячево</t>
  </si>
  <si>
    <t>Семенюк Виталий</t>
  </si>
  <si>
    <t>Черных Олег</t>
  </si>
  <si>
    <t>Дмитриев Илья</t>
  </si>
  <si>
    <t>Бадьянов Олег</t>
  </si>
  <si>
    <t>Рубцов Алексей</t>
  </si>
  <si>
    <t>Вахнина Елена</t>
  </si>
  <si>
    <t>Пешкин Константин</t>
  </si>
  <si>
    <t>Яркова Мария</t>
  </si>
  <si>
    <t>Бойцов Алексей</t>
  </si>
  <si>
    <t>Шехонин Юра</t>
  </si>
  <si>
    <t>Гришков Роман</t>
  </si>
  <si>
    <t>Ермаков Владимир</t>
  </si>
  <si>
    <t>Бородакова Светлана</t>
  </si>
  <si>
    <t>Дручин Илья</t>
  </si>
  <si>
    <t>Чеусов Андрей</t>
  </si>
  <si>
    <t>Ушакова Наталья</t>
  </si>
  <si>
    <t>Мунтян Юля</t>
  </si>
  <si>
    <t>Чеусова Марина</t>
  </si>
  <si>
    <t>Миронова Настя</t>
  </si>
  <si>
    <t>Румянцева Вика</t>
  </si>
  <si>
    <t>Черных Валентина</t>
  </si>
  <si>
    <t>Жук Наталья</t>
  </si>
  <si>
    <t>Воропаева Инна</t>
  </si>
  <si>
    <t>Мельков Константин</t>
  </si>
  <si>
    <t>Offen Jason</t>
  </si>
  <si>
    <t>Sowerby Bridge</t>
  </si>
  <si>
    <t>Наумов Эдуард</t>
  </si>
  <si>
    <t>Штумпф Виталий</t>
  </si>
  <si>
    <t>Зиновьев Андрей</t>
  </si>
  <si>
    <t>Баранов Роман</t>
  </si>
  <si>
    <t>Плетнев Павел</t>
  </si>
  <si>
    <t>Засыпкин Алексей</t>
  </si>
  <si>
    <t>Паршуков Иван</t>
  </si>
  <si>
    <t>Трифонов Иван</t>
  </si>
  <si>
    <t>Напалков Дмитрий</t>
  </si>
  <si>
    <t>Опарин Алексей</t>
  </si>
  <si>
    <t>Суровцева Екатерина</t>
  </si>
  <si>
    <t>Блошицына Дарья</t>
  </si>
  <si>
    <t>Дмитриева Татьяна</t>
  </si>
  <si>
    <t>Носова Светлана</t>
  </si>
  <si>
    <t>Бородулина Галина</t>
  </si>
  <si>
    <t>Кобдит Наталья</t>
  </si>
  <si>
    <t>Виноградова Мария</t>
  </si>
  <si>
    <t>Бушенев Кирилл</t>
  </si>
  <si>
    <t>Глазов Петр</t>
  </si>
  <si>
    <t>Некрасов Роман</t>
  </si>
  <si>
    <t>Петухов Иван</t>
  </si>
  <si>
    <t>Мельник Сергей</t>
  </si>
  <si>
    <t>Прокошев Дмитрий</t>
  </si>
  <si>
    <t>Ткачева Елена</t>
  </si>
  <si>
    <t>Солнцев Евгений</t>
  </si>
  <si>
    <t>Рыбак Роман</t>
  </si>
  <si>
    <t>Калимова Юлия</t>
  </si>
  <si>
    <t>Канева Анна</t>
  </si>
  <si>
    <t>Филиппова Мария</t>
  </si>
  <si>
    <t>Биатлон</t>
  </si>
  <si>
    <t>Прыжки с трамплина</t>
  </si>
  <si>
    <t>место 1</t>
  </si>
  <si>
    <t>место 2</t>
  </si>
  <si>
    <t>очки</t>
  </si>
  <si>
    <t>Шехонин Николай</t>
  </si>
  <si>
    <t>Зажигин Игорь</t>
  </si>
  <si>
    <t>Воркута</t>
  </si>
  <si>
    <t>Щенникова Елена</t>
  </si>
  <si>
    <t>год</t>
  </si>
  <si>
    <t>Малышева Лена</t>
  </si>
  <si>
    <t>Черных Даша</t>
  </si>
  <si>
    <t>Черных Олеся</t>
  </si>
  <si>
    <t>Шулепова Ульяна</t>
  </si>
  <si>
    <t>Черемуховка</t>
  </si>
  <si>
    <t>Андреева Ирина</t>
  </si>
  <si>
    <t>Андриенко Екатерина</t>
  </si>
  <si>
    <t>Одинцова Екатерина</t>
  </si>
  <si>
    <t>Баев Эдуард</t>
  </si>
  <si>
    <t>Терентьев Владимир</t>
  </si>
  <si>
    <t>Елькин Дмитрий</t>
  </si>
  <si>
    <t>Кирушев Игорь</t>
  </si>
  <si>
    <t>Чеботарович Николай</t>
  </si>
  <si>
    <t>Ильина Юлия</t>
  </si>
  <si>
    <t>Ибрагимли Севиндж</t>
  </si>
  <si>
    <t>Черных Джулия</t>
  </si>
  <si>
    <t>Мокиева Диана</t>
  </si>
  <si>
    <t>Летка</t>
  </si>
  <si>
    <t>Шулепова Олеся</t>
  </si>
  <si>
    <t>Черных Дарья</t>
  </si>
  <si>
    <t>Дмитриевская Ксения</t>
  </si>
  <si>
    <t>Черных Алеся</t>
  </si>
  <si>
    <t>Стратулат Арина</t>
  </si>
  <si>
    <t>Елина Диана</t>
  </si>
  <si>
    <t>Коновалова Анна</t>
  </si>
  <si>
    <t>Смишко Наталья</t>
  </si>
  <si>
    <t>Мальцев Александр</t>
  </si>
  <si>
    <t>Гроза авторитетов</t>
  </si>
  <si>
    <t>За волю к победе</t>
  </si>
  <si>
    <t>Зеленый</t>
  </si>
  <si>
    <t>Напролом</t>
  </si>
  <si>
    <t xml:space="preserve">Вечно молодой </t>
  </si>
  <si>
    <t>MS1</t>
  </si>
  <si>
    <t>MS2</t>
  </si>
  <si>
    <t>MS3</t>
  </si>
  <si>
    <t>MS4</t>
  </si>
  <si>
    <t>MS5</t>
  </si>
  <si>
    <t>MS6</t>
  </si>
  <si>
    <t>MS7</t>
  </si>
  <si>
    <t>MS8</t>
  </si>
  <si>
    <t>MS9</t>
  </si>
  <si>
    <t>MS10</t>
  </si>
  <si>
    <t>MS11</t>
  </si>
  <si>
    <t>MS12</t>
  </si>
  <si>
    <t>MS13</t>
  </si>
  <si>
    <t>MS14</t>
  </si>
  <si>
    <t>MS15</t>
  </si>
  <si>
    <t>MS16</t>
  </si>
  <si>
    <t>MS17</t>
  </si>
  <si>
    <t>MS18</t>
  </si>
  <si>
    <t>MS19</t>
  </si>
  <si>
    <t>MS20</t>
  </si>
  <si>
    <t>MS21</t>
  </si>
  <si>
    <t>MS22</t>
  </si>
  <si>
    <t>MS23</t>
  </si>
  <si>
    <t>MS24</t>
  </si>
  <si>
    <t>MS25</t>
  </si>
  <si>
    <t>MS26</t>
  </si>
  <si>
    <t>MS27</t>
  </si>
  <si>
    <t>MS28</t>
  </si>
  <si>
    <t>MS29</t>
  </si>
  <si>
    <t>MS30</t>
  </si>
  <si>
    <t>MS31</t>
  </si>
  <si>
    <t>MS32</t>
  </si>
  <si>
    <t>MS33</t>
  </si>
  <si>
    <t>MS34</t>
  </si>
  <si>
    <t>MS35</t>
  </si>
  <si>
    <t>MS36</t>
  </si>
  <si>
    <t>WS1</t>
  </si>
  <si>
    <t>WS2</t>
  </si>
  <si>
    <t>WS3</t>
  </si>
  <si>
    <t>WS4</t>
  </si>
  <si>
    <t>WS5</t>
  </si>
  <si>
    <t>WS6</t>
  </si>
  <si>
    <t>WS7</t>
  </si>
  <si>
    <t>WS8</t>
  </si>
  <si>
    <t>WS9</t>
  </si>
  <si>
    <t>WS10</t>
  </si>
  <si>
    <t>WS11</t>
  </si>
  <si>
    <t>WS12</t>
  </si>
  <si>
    <t>WS13</t>
  </si>
  <si>
    <t>WS14</t>
  </si>
  <si>
    <t>WS15</t>
  </si>
  <si>
    <t>WS16</t>
  </si>
  <si>
    <t>WS17</t>
  </si>
  <si>
    <t>WS18</t>
  </si>
  <si>
    <t>WS19</t>
  </si>
  <si>
    <t>WS20</t>
  </si>
  <si>
    <t>WS21</t>
  </si>
  <si>
    <t>WS22</t>
  </si>
  <si>
    <t>WS23</t>
  </si>
  <si>
    <t>WS24</t>
  </si>
  <si>
    <t>WS25</t>
  </si>
  <si>
    <t>WS26</t>
  </si>
  <si>
    <t>WS27</t>
  </si>
  <si>
    <t>WS28</t>
  </si>
  <si>
    <t>Симаков Константин</t>
  </si>
  <si>
    <t>Шайдюк Константин</t>
  </si>
  <si>
    <t>Кореневская Оксана</t>
  </si>
  <si>
    <t>Макарова Наталья</t>
  </si>
  <si>
    <t>итог</t>
  </si>
  <si>
    <t>Дорохов Иван</t>
  </si>
  <si>
    <t>Чепурко Александр</t>
  </si>
  <si>
    <t>Куклис Ян</t>
  </si>
  <si>
    <t>Ткачев Павел</t>
  </si>
  <si>
    <t>Стрелецкая Наталья</t>
  </si>
  <si>
    <t>Белова Екатерина</t>
  </si>
  <si>
    <t>Белоцветова Евгения</t>
  </si>
  <si>
    <t>Габова Елена</t>
  </si>
  <si>
    <t>Медведева Алина</t>
  </si>
  <si>
    <t>Балас Екатерина</t>
  </si>
  <si>
    <t>Токарь Максим</t>
  </si>
  <si>
    <t>Вечерский Григорий</t>
  </si>
  <si>
    <t>Васькин Олег</t>
  </si>
  <si>
    <t>Шуктомов Николай</t>
  </si>
  <si>
    <t>Михеева Анна</t>
  </si>
  <si>
    <t>Корякина Маргарита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</si>
</sst>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"/>
    <numFmt numFmtId="165" formatCode="_-* #,##0_р_._-;\-* #,##0_р_._-;_-* &quot;-&quot;??_р_._-;_-@_-"/>
    <numFmt numFmtId="166" formatCode="_-* #,##0.0000_р_._-;\-* #,##0.0000_р_._-;_-* &quot;-&quot;??_р_._-;_-@_-"/>
  </numFmts>
  <fonts count="7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theme="0" tint="0.79998168889431442"/>
      <name val="Arial"/>
      <family val="2"/>
      <charset val="204"/>
    </font>
    <font>
      <b/>
      <sz val="10"/>
      <color theme="0" tint="0.7999816888943144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6" borderId="0" xfId="0" applyFill="1" applyBorder="1"/>
    <xf numFmtId="1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/>
    <xf numFmtId="166" fontId="0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65" fontId="6" fillId="0" borderId="0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165" fontId="5" fillId="0" borderId="0" xfId="1" applyNumberFormat="1" applyFont="1" applyFill="1" applyBorder="1"/>
    <xf numFmtId="0" fontId="5" fillId="6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6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7" borderId="0" xfId="0" applyFill="1" applyBorder="1"/>
    <xf numFmtId="0" fontId="0" fillId="8" borderId="0" xfId="0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0" fontId="0" fillId="8" borderId="0" xfId="0" applyFill="1" applyBorder="1"/>
    <xf numFmtId="0" fontId="0" fillId="8" borderId="0" xfId="0" applyFont="1" applyFill="1" applyBorder="1"/>
    <xf numFmtId="165" fontId="0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0" fontId="0" fillId="8" borderId="0" xfId="0" applyFill="1" applyAlignment="1">
      <alignment horizontal="center"/>
    </xf>
    <xf numFmtId="165" fontId="0" fillId="8" borderId="0" xfId="1" applyNumberFormat="1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1" fontId="0" fillId="0" borderId="0" xfId="1" applyNumberFormat="1" applyFont="1" applyFill="1"/>
    <xf numFmtId="166" fontId="1" fillId="0" borderId="0" xfId="1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hiv\bad\&#1076;&#1086;&#1082;&#1091;&#1084;&#1077;&#1085;&#1090;&#1099;\2013-2014\Users\mydukhov\Desktop\TEST%20&#1057;&#1077;&#1088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-2013"/>
      <sheetName val="баллы"/>
    </sheetNames>
    <sheetDataSet>
      <sheetData sheetId="0" refreshError="1"/>
      <sheetData sheetId="1" refreshError="1">
        <row r="1">
          <cell r="A1" t="str">
            <v>№</v>
          </cell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</row>
        <row r="2">
          <cell r="A2">
            <v>1</v>
          </cell>
          <cell r="B2">
            <v>1500</v>
          </cell>
          <cell r="C2">
            <v>600</v>
          </cell>
          <cell r="D2">
            <v>240</v>
          </cell>
          <cell r="E2">
            <v>96</v>
          </cell>
          <cell r="F2">
            <v>600</v>
          </cell>
        </row>
        <row r="3">
          <cell r="A3">
            <v>2</v>
          </cell>
          <cell r="B3">
            <v>1350</v>
          </cell>
          <cell r="C3">
            <v>540</v>
          </cell>
          <cell r="D3">
            <v>216</v>
          </cell>
          <cell r="E3">
            <v>86</v>
          </cell>
          <cell r="F3">
            <v>540</v>
          </cell>
        </row>
        <row r="4">
          <cell r="A4">
            <v>3</v>
          </cell>
          <cell r="B4">
            <v>1200</v>
          </cell>
          <cell r="C4">
            <v>480</v>
          </cell>
          <cell r="D4">
            <v>192</v>
          </cell>
          <cell r="E4">
            <v>77</v>
          </cell>
          <cell r="F4">
            <v>480</v>
          </cell>
        </row>
        <row r="5">
          <cell r="A5">
            <v>4</v>
          </cell>
          <cell r="B5">
            <v>1075</v>
          </cell>
          <cell r="C5">
            <v>430</v>
          </cell>
          <cell r="D5">
            <v>172</v>
          </cell>
          <cell r="E5">
            <v>69</v>
          </cell>
          <cell r="F5">
            <v>430</v>
          </cell>
        </row>
        <row r="6">
          <cell r="A6">
            <v>5</v>
          </cell>
          <cell r="B6">
            <v>1000</v>
          </cell>
          <cell r="C6">
            <v>400</v>
          </cell>
          <cell r="D6">
            <v>160</v>
          </cell>
          <cell r="E6">
            <v>64</v>
          </cell>
          <cell r="F6">
            <v>400</v>
          </cell>
        </row>
        <row r="7">
          <cell r="A7">
            <v>6</v>
          </cell>
          <cell r="B7">
            <v>950</v>
          </cell>
          <cell r="C7">
            <v>380</v>
          </cell>
          <cell r="D7">
            <v>152</v>
          </cell>
          <cell r="E7">
            <v>61</v>
          </cell>
          <cell r="F7">
            <v>380</v>
          </cell>
        </row>
        <row r="8">
          <cell r="A8">
            <v>7</v>
          </cell>
          <cell r="B8">
            <v>900</v>
          </cell>
          <cell r="C8">
            <v>360</v>
          </cell>
          <cell r="D8">
            <v>144</v>
          </cell>
          <cell r="E8">
            <v>58</v>
          </cell>
          <cell r="F8">
            <v>360</v>
          </cell>
        </row>
        <row r="9">
          <cell r="A9">
            <v>8</v>
          </cell>
          <cell r="B9">
            <v>850</v>
          </cell>
          <cell r="C9">
            <v>340</v>
          </cell>
          <cell r="D9">
            <v>136</v>
          </cell>
          <cell r="E9">
            <v>54</v>
          </cell>
          <cell r="F9">
            <v>340</v>
          </cell>
        </row>
        <row r="10">
          <cell r="A10">
            <v>9</v>
          </cell>
          <cell r="B10">
            <v>800</v>
          </cell>
          <cell r="C10">
            <v>320</v>
          </cell>
          <cell r="D10">
            <v>128</v>
          </cell>
          <cell r="E10">
            <v>51</v>
          </cell>
          <cell r="F10">
            <v>320</v>
          </cell>
        </row>
        <row r="11">
          <cell r="A11">
            <v>10</v>
          </cell>
          <cell r="B11">
            <v>775</v>
          </cell>
          <cell r="C11">
            <v>310</v>
          </cell>
          <cell r="D11">
            <v>124</v>
          </cell>
          <cell r="E11">
            <v>50</v>
          </cell>
          <cell r="F11">
            <v>310</v>
          </cell>
        </row>
        <row r="12">
          <cell r="A12">
            <v>11</v>
          </cell>
          <cell r="B12">
            <v>750</v>
          </cell>
          <cell r="C12">
            <v>300</v>
          </cell>
          <cell r="D12">
            <v>120</v>
          </cell>
          <cell r="E12">
            <v>48</v>
          </cell>
          <cell r="F12">
            <v>300</v>
          </cell>
        </row>
        <row r="13">
          <cell r="A13">
            <v>12</v>
          </cell>
          <cell r="B13">
            <v>725</v>
          </cell>
          <cell r="C13">
            <v>290</v>
          </cell>
          <cell r="D13">
            <v>116</v>
          </cell>
          <cell r="E13">
            <v>46</v>
          </cell>
          <cell r="F13">
            <v>290</v>
          </cell>
        </row>
        <row r="14">
          <cell r="A14">
            <v>13</v>
          </cell>
          <cell r="B14">
            <v>700</v>
          </cell>
          <cell r="C14">
            <v>280</v>
          </cell>
          <cell r="D14">
            <v>112</v>
          </cell>
          <cell r="E14">
            <v>45</v>
          </cell>
          <cell r="F14">
            <v>280</v>
          </cell>
        </row>
        <row r="15">
          <cell r="A15">
            <v>14</v>
          </cell>
          <cell r="B15">
            <v>675</v>
          </cell>
          <cell r="C15">
            <v>270</v>
          </cell>
          <cell r="D15">
            <v>108</v>
          </cell>
          <cell r="E15">
            <v>43</v>
          </cell>
          <cell r="F15">
            <v>270</v>
          </cell>
        </row>
        <row r="16">
          <cell r="A16">
            <v>15</v>
          </cell>
          <cell r="B16">
            <v>650</v>
          </cell>
          <cell r="C16">
            <v>260</v>
          </cell>
          <cell r="D16">
            <v>104</v>
          </cell>
          <cell r="E16">
            <v>42</v>
          </cell>
          <cell r="F16">
            <v>260</v>
          </cell>
        </row>
        <row r="17">
          <cell r="A17">
            <v>16</v>
          </cell>
          <cell r="B17">
            <v>625</v>
          </cell>
          <cell r="C17">
            <v>250</v>
          </cell>
          <cell r="D17">
            <v>100</v>
          </cell>
          <cell r="E17">
            <v>40</v>
          </cell>
          <cell r="F17">
            <v>250</v>
          </cell>
        </row>
        <row r="18">
          <cell r="A18">
            <v>17</v>
          </cell>
          <cell r="B18">
            <v>600</v>
          </cell>
          <cell r="C18">
            <v>240</v>
          </cell>
          <cell r="D18">
            <v>96</v>
          </cell>
          <cell r="E18">
            <v>38</v>
          </cell>
          <cell r="F18">
            <v>240</v>
          </cell>
        </row>
        <row r="19">
          <cell r="A19">
            <v>18</v>
          </cell>
          <cell r="B19">
            <v>575</v>
          </cell>
          <cell r="C19">
            <v>230</v>
          </cell>
          <cell r="D19">
            <v>92</v>
          </cell>
          <cell r="E19">
            <v>37</v>
          </cell>
          <cell r="F19">
            <v>230</v>
          </cell>
        </row>
        <row r="20">
          <cell r="A20">
            <v>19</v>
          </cell>
          <cell r="B20">
            <v>550</v>
          </cell>
          <cell r="C20">
            <v>220</v>
          </cell>
          <cell r="D20">
            <v>88</v>
          </cell>
          <cell r="E20">
            <v>35</v>
          </cell>
          <cell r="F20">
            <v>220</v>
          </cell>
        </row>
        <row r="21">
          <cell r="A21">
            <v>20</v>
          </cell>
          <cell r="B21">
            <v>525</v>
          </cell>
          <cell r="C21">
            <v>210</v>
          </cell>
          <cell r="D21">
            <v>84</v>
          </cell>
          <cell r="E21">
            <v>34</v>
          </cell>
          <cell r="F21">
            <v>210</v>
          </cell>
        </row>
        <row r="22">
          <cell r="A22">
            <v>21</v>
          </cell>
          <cell r="B22">
            <v>500</v>
          </cell>
          <cell r="C22">
            <v>200</v>
          </cell>
          <cell r="D22">
            <v>80</v>
          </cell>
          <cell r="E22">
            <v>32</v>
          </cell>
          <cell r="F22">
            <v>200</v>
          </cell>
        </row>
        <row r="23">
          <cell r="A23">
            <v>22</v>
          </cell>
          <cell r="B23">
            <v>475</v>
          </cell>
          <cell r="C23">
            <v>190</v>
          </cell>
          <cell r="D23">
            <v>76</v>
          </cell>
          <cell r="E23">
            <v>30</v>
          </cell>
          <cell r="F23">
            <v>190</v>
          </cell>
        </row>
        <row r="24">
          <cell r="A24">
            <v>23</v>
          </cell>
          <cell r="B24">
            <v>450</v>
          </cell>
          <cell r="C24">
            <v>180</v>
          </cell>
          <cell r="D24">
            <v>72</v>
          </cell>
          <cell r="E24">
            <v>29</v>
          </cell>
          <cell r="F24">
            <v>180</v>
          </cell>
        </row>
        <row r="25">
          <cell r="A25">
            <v>24</v>
          </cell>
          <cell r="B25">
            <v>425</v>
          </cell>
          <cell r="C25">
            <v>170</v>
          </cell>
          <cell r="D25">
            <v>68</v>
          </cell>
          <cell r="E25">
            <v>27</v>
          </cell>
          <cell r="F25">
            <v>170</v>
          </cell>
        </row>
        <row r="26">
          <cell r="A26">
            <v>25</v>
          </cell>
          <cell r="B26">
            <v>400</v>
          </cell>
          <cell r="C26">
            <v>160</v>
          </cell>
          <cell r="D26">
            <v>64</v>
          </cell>
          <cell r="E26">
            <v>26</v>
          </cell>
          <cell r="F26">
            <v>160</v>
          </cell>
        </row>
        <row r="27">
          <cell r="A27">
            <v>26</v>
          </cell>
          <cell r="B27">
            <v>375</v>
          </cell>
          <cell r="C27">
            <v>150</v>
          </cell>
          <cell r="D27">
            <v>60</v>
          </cell>
          <cell r="E27">
            <v>24</v>
          </cell>
          <cell r="F27">
            <v>150</v>
          </cell>
        </row>
        <row r="28">
          <cell r="A28">
            <v>27</v>
          </cell>
          <cell r="B28">
            <v>350</v>
          </cell>
          <cell r="C28">
            <v>140</v>
          </cell>
          <cell r="D28">
            <v>56</v>
          </cell>
          <cell r="E28">
            <v>22</v>
          </cell>
          <cell r="F28">
            <v>140</v>
          </cell>
        </row>
        <row r="29">
          <cell r="A29">
            <v>28</v>
          </cell>
          <cell r="B29">
            <v>325</v>
          </cell>
          <cell r="C29">
            <v>130</v>
          </cell>
          <cell r="D29">
            <v>52</v>
          </cell>
          <cell r="E29">
            <v>21</v>
          </cell>
          <cell r="F29">
            <v>130</v>
          </cell>
        </row>
        <row r="30">
          <cell r="A30">
            <v>29</v>
          </cell>
          <cell r="B30">
            <v>300</v>
          </cell>
          <cell r="C30">
            <v>120</v>
          </cell>
          <cell r="D30">
            <v>48</v>
          </cell>
          <cell r="E30">
            <v>19</v>
          </cell>
          <cell r="F30">
            <v>120</v>
          </cell>
        </row>
        <row r="31">
          <cell r="A31">
            <v>30</v>
          </cell>
          <cell r="B31">
            <v>275</v>
          </cell>
          <cell r="C31">
            <v>110</v>
          </cell>
          <cell r="D31">
            <v>44</v>
          </cell>
          <cell r="E31">
            <v>18</v>
          </cell>
          <cell r="F31">
            <v>110</v>
          </cell>
        </row>
        <row r="32">
          <cell r="A32">
            <v>31</v>
          </cell>
          <cell r="B32">
            <v>250</v>
          </cell>
          <cell r="C32">
            <v>100</v>
          </cell>
          <cell r="D32">
            <v>40</v>
          </cell>
          <cell r="E32">
            <v>16</v>
          </cell>
          <cell r="F32">
            <v>100</v>
          </cell>
        </row>
        <row r="33">
          <cell r="A33">
            <v>32</v>
          </cell>
          <cell r="B33">
            <v>225</v>
          </cell>
          <cell r="C33">
            <v>90</v>
          </cell>
          <cell r="D33">
            <v>36</v>
          </cell>
          <cell r="E33">
            <v>14</v>
          </cell>
          <cell r="F33">
            <v>90</v>
          </cell>
        </row>
        <row r="34">
          <cell r="A34">
            <v>33</v>
          </cell>
          <cell r="B34">
            <v>200</v>
          </cell>
          <cell r="C34">
            <v>80</v>
          </cell>
          <cell r="D34">
            <v>32</v>
          </cell>
          <cell r="E34">
            <v>13</v>
          </cell>
          <cell r="F34">
            <v>80</v>
          </cell>
        </row>
        <row r="35">
          <cell r="A35">
            <v>34</v>
          </cell>
          <cell r="B35">
            <v>175</v>
          </cell>
          <cell r="C35">
            <v>70</v>
          </cell>
          <cell r="D35">
            <v>28</v>
          </cell>
          <cell r="E35">
            <v>11</v>
          </cell>
          <cell r="F35">
            <v>70</v>
          </cell>
        </row>
        <row r="36">
          <cell r="A36">
            <v>35</v>
          </cell>
          <cell r="B36">
            <v>150</v>
          </cell>
          <cell r="C36">
            <v>60</v>
          </cell>
          <cell r="D36">
            <v>24</v>
          </cell>
          <cell r="E36">
            <v>10</v>
          </cell>
          <cell r="F36">
            <v>60</v>
          </cell>
        </row>
        <row r="37">
          <cell r="A37">
            <v>36</v>
          </cell>
          <cell r="B37">
            <v>125</v>
          </cell>
          <cell r="C37">
            <v>50</v>
          </cell>
          <cell r="D37">
            <v>20</v>
          </cell>
          <cell r="E37">
            <v>8</v>
          </cell>
          <cell r="F37">
            <v>50</v>
          </cell>
        </row>
        <row r="38">
          <cell r="A38">
            <v>37</v>
          </cell>
          <cell r="B38">
            <v>100</v>
          </cell>
          <cell r="C38">
            <v>40</v>
          </cell>
          <cell r="D38">
            <v>16</v>
          </cell>
          <cell r="E38">
            <v>6</v>
          </cell>
          <cell r="F38">
            <v>40</v>
          </cell>
        </row>
        <row r="39">
          <cell r="A39">
            <v>38</v>
          </cell>
          <cell r="B39">
            <v>75</v>
          </cell>
          <cell r="C39">
            <v>30</v>
          </cell>
          <cell r="D39">
            <v>12</v>
          </cell>
          <cell r="E39">
            <v>5</v>
          </cell>
          <cell r="F39">
            <v>30</v>
          </cell>
        </row>
        <row r="40">
          <cell r="A40">
            <v>39</v>
          </cell>
          <cell r="B40">
            <v>50</v>
          </cell>
          <cell r="C40">
            <v>20</v>
          </cell>
          <cell r="D40">
            <v>8</v>
          </cell>
          <cell r="E40">
            <v>3</v>
          </cell>
          <cell r="F40">
            <v>20</v>
          </cell>
        </row>
        <row r="41">
          <cell r="A41">
            <v>40</v>
          </cell>
          <cell r="B41">
            <v>25</v>
          </cell>
          <cell r="C41">
            <v>10</v>
          </cell>
          <cell r="D41">
            <v>4</v>
          </cell>
          <cell r="E41">
            <v>2</v>
          </cell>
          <cell r="F41">
            <v>10</v>
          </cell>
        </row>
        <row r="42">
          <cell r="A42">
            <v>41</v>
          </cell>
          <cell r="B42">
            <v>23</v>
          </cell>
          <cell r="C42">
            <v>9</v>
          </cell>
          <cell r="D42">
            <v>4</v>
          </cell>
          <cell r="E42">
            <v>1</v>
          </cell>
          <cell r="F42">
            <v>9</v>
          </cell>
        </row>
        <row r="43">
          <cell r="A43">
            <v>42</v>
          </cell>
          <cell r="B43">
            <v>20</v>
          </cell>
          <cell r="C43">
            <v>8</v>
          </cell>
          <cell r="D43">
            <v>3</v>
          </cell>
          <cell r="E43">
            <v>1</v>
          </cell>
          <cell r="F43">
            <v>8</v>
          </cell>
        </row>
        <row r="44">
          <cell r="A44">
            <v>43</v>
          </cell>
          <cell r="B44">
            <v>18</v>
          </cell>
          <cell r="C44">
            <v>7</v>
          </cell>
          <cell r="D44">
            <v>3</v>
          </cell>
          <cell r="E44">
            <v>1</v>
          </cell>
          <cell r="F44">
            <v>7</v>
          </cell>
        </row>
        <row r="45">
          <cell r="A45">
            <v>44</v>
          </cell>
          <cell r="B45">
            <v>15</v>
          </cell>
          <cell r="C45">
            <v>6</v>
          </cell>
          <cell r="D45">
            <v>2</v>
          </cell>
          <cell r="E45">
            <v>1</v>
          </cell>
          <cell r="F45">
            <v>6</v>
          </cell>
        </row>
        <row r="46">
          <cell r="A46">
            <v>45</v>
          </cell>
          <cell r="B46">
            <v>13</v>
          </cell>
          <cell r="C46">
            <v>5</v>
          </cell>
          <cell r="D46">
            <v>2</v>
          </cell>
          <cell r="E46">
            <v>1</v>
          </cell>
          <cell r="F46">
            <v>5</v>
          </cell>
        </row>
        <row r="47">
          <cell r="A47">
            <v>46</v>
          </cell>
          <cell r="B47">
            <v>10</v>
          </cell>
          <cell r="C47">
            <v>4</v>
          </cell>
          <cell r="D47">
            <v>2</v>
          </cell>
          <cell r="E47">
            <v>1</v>
          </cell>
          <cell r="F47">
            <v>4</v>
          </cell>
        </row>
        <row r="48">
          <cell r="A48">
            <v>47</v>
          </cell>
          <cell r="B48">
            <v>8</v>
          </cell>
          <cell r="C48">
            <v>3</v>
          </cell>
          <cell r="D48">
            <v>1</v>
          </cell>
          <cell r="E48">
            <v>0</v>
          </cell>
          <cell r="F48">
            <v>3</v>
          </cell>
        </row>
        <row r="49">
          <cell r="A49">
            <v>48</v>
          </cell>
          <cell r="B49">
            <v>5</v>
          </cell>
          <cell r="C49">
            <v>2</v>
          </cell>
          <cell r="D49">
            <v>1</v>
          </cell>
          <cell r="E49">
            <v>0</v>
          </cell>
          <cell r="F49">
            <v>2</v>
          </cell>
        </row>
        <row r="50">
          <cell r="A50">
            <v>49</v>
          </cell>
          <cell r="B50">
            <v>3</v>
          </cell>
          <cell r="C50">
            <v>1</v>
          </cell>
          <cell r="D50">
            <v>0</v>
          </cell>
          <cell r="E50">
            <v>0</v>
          </cell>
          <cell r="F50">
            <v>1</v>
          </cell>
        </row>
        <row r="51">
          <cell r="A51">
            <v>50</v>
          </cell>
          <cell r="B51">
            <v>2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>
            <v>51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>
            <v>52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>
            <v>53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>
            <v>54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>
            <v>55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>
            <v>56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>
            <v>57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58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>
            <v>59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>
            <v>60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61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>
            <v>62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>
            <v>63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A65">
            <v>64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7"/>
  <sheetViews>
    <sheetView tabSelected="1" zoomScale="80" zoomScaleNormal="80" workbookViewId="0">
      <pane xSplit="3" ySplit="2" topLeftCell="I3" activePane="bottomRight" state="frozen"/>
      <selection activeCell="S4" sqref="S4"/>
      <selection pane="topRight" activeCell="S4" sqref="S4"/>
      <selection pane="bottomLeft" activeCell="S4" sqref="S4"/>
      <selection pane="bottomRight" activeCell="B3" sqref="B3"/>
    </sheetView>
  </sheetViews>
  <sheetFormatPr defaultColWidth="9.140625" defaultRowHeight="12.75"/>
  <cols>
    <col min="1" max="1" width="4.42578125" style="4" bestFit="1" customWidth="1"/>
    <col min="2" max="2" width="21" style="7" bestFit="1" customWidth="1"/>
    <col min="3" max="3" width="15.140625" style="7" customWidth="1"/>
    <col min="4" max="4" width="5.5703125" style="7" bestFit="1" customWidth="1"/>
    <col min="5" max="5" width="12.7109375" style="24" customWidth="1"/>
    <col min="6" max="6" width="10" style="4" customWidth="1"/>
    <col min="7" max="7" width="7.28515625" style="4" customWidth="1"/>
    <col min="8" max="8" width="6.42578125" style="4" customWidth="1"/>
    <col min="9" max="9" width="7.28515625" style="4" customWidth="1"/>
    <col min="10" max="10" width="6.42578125" style="4" customWidth="1"/>
    <col min="11" max="11" width="7.28515625" style="4" customWidth="1"/>
    <col min="12" max="12" width="6.42578125" style="4" customWidth="1"/>
    <col min="13" max="13" width="7.28515625" style="4" customWidth="1"/>
    <col min="14" max="14" width="6.42578125" style="4" customWidth="1"/>
    <col min="15" max="15" width="7.28515625" style="4" customWidth="1"/>
    <col min="16" max="16" width="6.42578125" style="4" customWidth="1"/>
    <col min="17" max="17" width="7.28515625" style="4" customWidth="1"/>
    <col min="18" max="18" width="6.42578125" style="4" customWidth="1"/>
    <col min="19" max="21" width="11.5703125" style="4" customWidth="1"/>
    <col min="22" max="22" width="7.28515625" style="19" customWidth="1"/>
    <col min="23" max="23" width="7.42578125" style="19" customWidth="1"/>
    <col min="24" max="24" width="7.85546875" style="19" customWidth="1"/>
    <col min="25" max="27" width="11.5703125" style="4" customWidth="1"/>
    <col min="28" max="28" width="12" style="7" bestFit="1" customWidth="1"/>
    <col min="29" max="29" width="14.28515625" style="25" bestFit="1" customWidth="1"/>
    <col min="30" max="16384" width="9.140625" style="7"/>
  </cols>
  <sheetData>
    <row r="1" spans="1:29" ht="12.95" customHeight="1">
      <c r="A1" s="65" t="s">
        <v>0</v>
      </c>
      <c r="B1" s="65" t="s">
        <v>1</v>
      </c>
      <c r="C1" s="65" t="s">
        <v>25</v>
      </c>
      <c r="D1" s="65" t="s">
        <v>95</v>
      </c>
      <c r="E1" s="66" t="s">
        <v>24</v>
      </c>
      <c r="F1" s="63" t="s">
        <v>2</v>
      </c>
      <c r="G1" s="62">
        <v>41917</v>
      </c>
      <c r="H1" s="63"/>
      <c r="I1" s="62">
        <v>41945</v>
      </c>
      <c r="J1" s="63"/>
      <c r="K1" s="62">
        <v>41980</v>
      </c>
      <c r="L1" s="63"/>
      <c r="M1" s="62">
        <v>42057</v>
      </c>
      <c r="N1" s="63"/>
      <c r="O1" s="62">
        <v>42092</v>
      </c>
      <c r="P1" s="63"/>
      <c r="Q1" s="62">
        <v>42134</v>
      </c>
      <c r="R1" s="63"/>
      <c r="S1" s="64" t="s">
        <v>3</v>
      </c>
      <c r="T1" s="64"/>
      <c r="U1" s="64"/>
      <c r="V1" s="64"/>
      <c r="W1" s="64"/>
      <c r="X1" s="64"/>
      <c r="Y1" s="64"/>
      <c r="Z1" s="64"/>
      <c r="AA1" s="64"/>
      <c r="AB1" s="65" t="s">
        <v>4</v>
      </c>
      <c r="AC1" s="61" t="s">
        <v>5</v>
      </c>
    </row>
    <row r="2" spans="1:29">
      <c r="A2" s="65"/>
      <c r="B2" s="65"/>
      <c r="C2" s="65"/>
      <c r="D2" s="65"/>
      <c r="E2" s="67"/>
      <c r="F2" s="65"/>
      <c r="G2" s="5" t="s">
        <v>23</v>
      </c>
      <c r="H2" s="11" t="s">
        <v>22</v>
      </c>
      <c r="I2" s="5" t="s">
        <v>23</v>
      </c>
      <c r="J2" s="11" t="s">
        <v>22</v>
      </c>
      <c r="K2" s="5" t="s">
        <v>23</v>
      </c>
      <c r="L2" s="11" t="s">
        <v>22</v>
      </c>
      <c r="M2" s="5" t="s">
        <v>23</v>
      </c>
      <c r="N2" s="11" t="s">
        <v>22</v>
      </c>
      <c r="O2" s="5" t="s">
        <v>23</v>
      </c>
      <c r="P2" s="11" t="s">
        <v>22</v>
      </c>
      <c r="Q2" s="5" t="s">
        <v>23</v>
      </c>
      <c r="R2" s="11" t="s">
        <v>22</v>
      </c>
      <c r="S2" s="11">
        <f>G1</f>
        <v>41917</v>
      </c>
      <c r="T2" s="11">
        <f>I1</f>
        <v>41945</v>
      </c>
      <c r="U2" s="11">
        <f>K1</f>
        <v>41980</v>
      </c>
      <c r="V2" s="18" t="s">
        <v>88</v>
      </c>
      <c r="W2" s="18" t="s">
        <v>89</v>
      </c>
      <c r="X2" s="18" t="s">
        <v>90</v>
      </c>
      <c r="Y2" s="11">
        <f>M1</f>
        <v>42057</v>
      </c>
      <c r="Z2" s="11">
        <f>O1</f>
        <v>42092</v>
      </c>
      <c r="AA2" s="11">
        <f>Q1</f>
        <v>42134</v>
      </c>
      <c r="AB2" s="65"/>
      <c r="AC2" s="61"/>
    </row>
    <row r="3" spans="1:29">
      <c r="A3" s="4">
        <v>1</v>
      </c>
      <c r="B3" s="7" t="s">
        <v>15</v>
      </c>
      <c r="C3" s="7" t="s">
        <v>29</v>
      </c>
      <c r="D3" s="7">
        <v>1994</v>
      </c>
      <c r="E3" s="18">
        <v>2</v>
      </c>
      <c r="F3" s="4">
        <f>COUNTA(H3,J3,L3,N3,P3,R3)</f>
        <v>3</v>
      </c>
      <c r="G3" s="4">
        <v>2</v>
      </c>
      <c r="H3" s="21">
        <v>2</v>
      </c>
      <c r="I3" s="4">
        <v>2</v>
      </c>
      <c r="J3" s="6">
        <v>1</v>
      </c>
      <c r="K3" s="4">
        <v>3</v>
      </c>
      <c r="L3" s="6">
        <v>5</v>
      </c>
      <c r="N3" s="6"/>
      <c r="P3" s="6"/>
      <c r="R3" s="6"/>
      <c r="S3" s="3">
        <f>IF(AND(H3&lt;&gt;0,G3&lt;=5),VLOOKUP(H3,[1]баллы!$A$1:$F$101,G3+1),0)</f>
        <v>540</v>
      </c>
      <c r="T3" s="3">
        <f>IF(AND(J3&lt;&gt;0,I3&lt;=5),VLOOKUP(J3,[1]баллы!$A$1:$F$101,I3+1),0)</f>
        <v>600</v>
      </c>
      <c r="U3" s="3">
        <f>IF(AND(L3&lt;&gt;0,K3&lt;=5),VLOOKUP(L3,[1]баллы!$A$1:$F$101,K3+1),0)</f>
        <v>160</v>
      </c>
      <c r="V3" s="19">
        <v>1</v>
      </c>
      <c r="W3" s="19">
        <v>15</v>
      </c>
      <c r="X3" s="19">
        <f>ABS(W3-V3)*5</f>
        <v>70</v>
      </c>
      <c r="Y3" s="3">
        <f>IF(AND(N3&lt;&gt;0,M3&lt;=5),VLOOKUP(N3,[1]баллы!$A$1:$F$101,M3+1),0)</f>
        <v>0</v>
      </c>
      <c r="Z3" s="3">
        <f>IF(AND(P3&lt;&gt;0,O3&lt;=5),VLOOKUP(P3,[1]баллы!$A$1:$F$101,O3+1),0)</f>
        <v>0</v>
      </c>
      <c r="AA3" s="3">
        <f>IF(AND(R3&lt;&gt;0,Q3&lt;=5),VLOOKUP(R3,[1]баллы!$A$1:$F$101,Q3+1),0)</f>
        <v>0</v>
      </c>
      <c r="AB3" s="22">
        <f>S3+T3+U3+X3+Y3+Z3+AA3</f>
        <v>1370</v>
      </c>
      <c r="AC3" s="23">
        <f>AB3/F3</f>
        <v>456.66666666666669</v>
      </c>
    </row>
    <row r="4" spans="1:29">
      <c r="A4" s="4">
        <v>2</v>
      </c>
      <c r="B4" s="7" t="s">
        <v>11</v>
      </c>
      <c r="C4" s="7" t="s">
        <v>26</v>
      </c>
      <c r="D4" s="7">
        <v>1974</v>
      </c>
      <c r="E4" s="18">
        <v>12</v>
      </c>
      <c r="F4" s="4">
        <f>COUNTA(H4,J4,L4,N4,P4,R4)</f>
        <v>3</v>
      </c>
      <c r="G4" s="4">
        <v>2</v>
      </c>
      <c r="H4" s="21">
        <v>3</v>
      </c>
      <c r="I4" s="4">
        <v>2</v>
      </c>
      <c r="J4" s="20">
        <v>4</v>
      </c>
      <c r="K4" s="4">
        <v>3</v>
      </c>
      <c r="L4" s="20">
        <v>2</v>
      </c>
      <c r="N4" s="6"/>
      <c r="P4" s="6"/>
      <c r="R4" s="20"/>
      <c r="S4" s="3">
        <f>IF(AND(H4&lt;&gt;0,G4&lt;=5),VLOOKUP(H4,[1]баллы!$A$1:$F$101,G4+1),0)</f>
        <v>480</v>
      </c>
      <c r="T4" s="3">
        <f>IF(AND(J4&lt;&gt;0,I4&lt;=5),VLOOKUP(J4,[1]баллы!$A$1:$F$101,I4+1),0)</f>
        <v>430</v>
      </c>
      <c r="U4" s="3">
        <f>IF(AND(L4&lt;&gt;0,K4&lt;=5),VLOOKUP(L4,[1]баллы!$A$1:$F$101,K4+1),0)</f>
        <v>216</v>
      </c>
      <c r="V4" s="19">
        <v>3</v>
      </c>
      <c r="W4" s="19">
        <v>18</v>
      </c>
      <c r="X4" s="19">
        <f>ABS(W4-V4)*5</f>
        <v>75</v>
      </c>
      <c r="Y4" s="3">
        <f>IF(AND(N4&lt;&gt;0,M4&lt;=5),VLOOKUP(N4,[1]баллы!$A$1:$F$101,M4+1),0)</f>
        <v>0</v>
      </c>
      <c r="Z4" s="3">
        <f>IF(AND(P4&lt;&gt;0,O4&lt;=5),VLOOKUP(P4,[1]баллы!$A$1:$F$101,O4+1),0)</f>
        <v>0</v>
      </c>
      <c r="AA4" s="3">
        <f>IF(AND(R4&lt;&gt;0,Q4&lt;=5),VLOOKUP(R4,[1]баллы!$A$1:$F$101,Q4+1),0)</f>
        <v>0</v>
      </c>
      <c r="AB4" s="22">
        <f>S4+T4+U4+X4+Y4+Z4+AA4</f>
        <v>1201</v>
      </c>
      <c r="AC4" s="23">
        <f>AB4/F4</f>
        <v>400.33333333333331</v>
      </c>
    </row>
    <row r="5" spans="1:29">
      <c r="A5" s="4">
        <v>3</v>
      </c>
      <c r="B5" s="7" t="s">
        <v>10</v>
      </c>
      <c r="C5" s="7" t="s">
        <v>26</v>
      </c>
      <c r="D5" s="7">
        <v>1999</v>
      </c>
      <c r="E5" s="18">
        <v>5</v>
      </c>
      <c r="F5" s="4">
        <f>COUNTA(H5,J5,L5,N5,P5,R5)</f>
        <v>3</v>
      </c>
      <c r="G5" s="4">
        <v>2</v>
      </c>
      <c r="H5" s="21">
        <v>4</v>
      </c>
      <c r="I5" s="4">
        <v>2</v>
      </c>
      <c r="J5" s="20">
        <v>2</v>
      </c>
      <c r="K5" s="4">
        <v>3</v>
      </c>
      <c r="L5" s="20">
        <v>11</v>
      </c>
      <c r="N5" s="6"/>
      <c r="P5" s="6"/>
      <c r="R5" s="20"/>
      <c r="S5" s="3">
        <f>IF(AND(H5&lt;&gt;0,G5&lt;=5),VLOOKUP(H5,[1]баллы!$A$1:$F$101,G5+1),0)</f>
        <v>430</v>
      </c>
      <c r="T5" s="3">
        <f>IF(AND(J5&lt;&gt;0,I5&lt;=5),VLOOKUP(J5,[1]баллы!$A$1:$F$101,I5+1),0)</f>
        <v>540</v>
      </c>
      <c r="U5" s="3">
        <f>IF(AND(L5&lt;&gt;0,K5&lt;=5),VLOOKUP(L5,[1]баллы!$A$1:$F$101,K5+1),0)</f>
        <v>120</v>
      </c>
      <c r="V5" s="19">
        <v>2</v>
      </c>
      <c r="W5" s="19">
        <v>17</v>
      </c>
      <c r="X5" s="19">
        <f>ABS(W5-V5)*5</f>
        <v>75</v>
      </c>
      <c r="Y5" s="3">
        <f>IF(AND(N5&lt;&gt;0,M5&lt;=5),VLOOKUP(N5,[1]баллы!$A$1:$F$101,M5+1),0)</f>
        <v>0</v>
      </c>
      <c r="Z5" s="3">
        <f>IF(AND(P5&lt;&gt;0,O5&lt;=5),VLOOKUP(P5,[1]баллы!$A$1:$F$101,O5+1),0)</f>
        <v>0</v>
      </c>
      <c r="AA5" s="3">
        <f>IF(AND(R5&lt;&gt;0,Q5&lt;=5),VLOOKUP(R5,[1]баллы!$A$1:$F$101,Q5+1),0)</f>
        <v>0</v>
      </c>
      <c r="AB5" s="22">
        <f>S5+T5+U5+X5+Y5+Z5+AA5</f>
        <v>1165</v>
      </c>
      <c r="AC5" s="23">
        <f>AB5/F5</f>
        <v>388.33333333333331</v>
      </c>
    </row>
    <row r="6" spans="1:29">
      <c r="A6" s="4">
        <v>4</v>
      </c>
      <c r="B6" s="7" t="s">
        <v>33</v>
      </c>
      <c r="C6" s="7" t="s">
        <v>30</v>
      </c>
      <c r="D6" s="7">
        <v>1982</v>
      </c>
      <c r="E6" s="18">
        <v>4</v>
      </c>
      <c r="F6" s="4">
        <f>COUNTA(H6,J6,L6,N6,P6,R6)</f>
        <v>3</v>
      </c>
      <c r="G6" s="4">
        <v>2</v>
      </c>
      <c r="H6" s="20">
        <v>7</v>
      </c>
      <c r="I6" s="4">
        <v>2</v>
      </c>
      <c r="J6" s="20">
        <v>7</v>
      </c>
      <c r="K6" s="4">
        <v>3</v>
      </c>
      <c r="L6" s="20">
        <v>1</v>
      </c>
      <c r="N6" s="6"/>
      <c r="P6" s="6"/>
      <c r="R6" s="20"/>
      <c r="S6" s="3">
        <f>IF(AND(H6&lt;&gt;0,G6&lt;=5),VLOOKUP(H6,[1]баллы!$A$1:$F$101,G6+1),0)</f>
        <v>360</v>
      </c>
      <c r="T6" s="3">
        <f>IF(AND(J6&lt;&gt;0,I6&lt;=5),VLOOKUP(J6,[1]баллы!$A$1:$F$101,I6+1),0)</f>
        <v>360</v>
      </c>
      <c r="U6" s="3">
        <f>IF(AND(L6&lt;&gt;0,K6&lt;=5),VLOOKUP(L6,[1]баллы!$A$1:$F$101,K6+1),0)</f>
        <v>240</v>
      </c>
      <c r="V6" s="19">
        <v>5</v>
      </c>
      <c r="W6" s="19">
        <v>12</v>
      </c>
      <c r="X6" s="19">
        <f>ABS(W6-V6)*5</f>
        <v>35</v>
      </c>
      <c r="Y6" s="3">
        <f>IF(AND(N6&lt;&gt;0,M6&lt;=5),VLOOKUP(N6,[1]баллы!$A$1:$F$101,M6+1),0)</f>
        <v>0</v>
      </c>
      <c r="Z6" s="3">
        <f>IF(AND(P6&lt;&gt;0,O6&lt;=5),VLOOKUP(P6,[1]баллы!$A$1:$F$101,O6+1),0)</f>
        <v>0</v>
      </c>
      <c r="AA6" s="3">
        <f>IF(AND(R6&lt;&gt;0,Q6&lt;=5),VLOOKUP(R6,[1]баллы!$A$1:$F$101,Q6+1),0)</f>
        <v>0</v>
      </c>
      <c r="AB6" s="22">
        <f>S6+T6+U6+X6+Y6+Z6+AA6</f>
        <v>995</v>
      </c>
      <c r="AC6" s="23">
        <f>AB6/F6</f>
        <v>331.66666666666669</v>
      </c>
    </row>
    <row r="7" spans="1:29">
      <c r="A7" s="4">
        <v>5</v>
      </c>
      <c r="B7" s="8" t="s">
        <v>57</v>
      </c>
      <c r="C7" s="8" t="s">
        <v>26</v>
      </c>
      <c r="D7" s="7">
        <v>1967</v>
      </c>
      <c r="E7" s="18">
        <v>9</v>
      </c>
      <c r="F7" s="4">
        <f>COUNTA(H7,J7,L7,N7,P7,R7)</f>
        <v>3</v>
      </c>
      <c r="G7" s="4">
        <v>2</v>
      </c>
      <c r="H7" s="21">
        <v>8</v>
      </c>
      <c r="I7" s="4">
        <v>2</v>
      </c>
      <c r="J7" s="20">
        <v>6</v>
      </c>
      <c r="K7" s="4">
        <v>3</v>
      </c>
      <c r="L7" s="20">
        <v>4</v>
      </c>
      <c r="N7" s="6"/>
      <c r="P7" s="6"/>
      <c r="R7" s="20"/>
      <c r="S7" s="3">
        <f>IF(AND(H7&lt;&gt;0,G7&lt;=5),VLOOKUP(H7,[1]баллы!$A$1:$F$101,G7+1),0)</f>
        <v>340</v>
      </c>
      <c r="T7" s="3">
        <f>IF(AND(J7&lt;&gt;0,I7&lt;=5),VLOOKUP(J7,[1]баллы!$A$1:$F$101,I7+1),0)</f>
        <v>380</v>
      </c>
      <c r="U7" s="3">
        <f>IF(AND(L7&lt;&gt;0,K7&lt;=5),VLOOKUP(L7,[1]баллы!$A$1:$F$101,K7+1),0)</f>
        <v>172</v>
      </c>
      <c r="V7" s="19">
        <v>6</v>
      </c>
      <c r="W7" s="19">
        <v>16</v>
      </c>
      <c r="X7" s="19">
        <f>ABS(W7-V7)*5</f>
        <v>50</v>
      </c>
      <c r="Y7" s="3">
        <f>IF(AND(N7&lt;&gt;0,M7&lt;=5),VLOOKUP(N7,[1]баллы!$A$1:$F$101,M7+1),0)</f>
        <v>0</v>
      </c>
      <c r="Z7" s="3">
        <f>IF(AND(P7&lt;&gt;0,O7&lt;=5),VLOOKUP(P7,[1]баллы!$A$1:$F$101,O7+1),0)</f>
        <v>0</v>
      </c>
      <c r="AA7" s="3">
        <f>IF(AND(R7&lt;&gt;0,Q7&lt;=5),VLOOKUP(R7,[1]баллы!$A$1:$F$101,Q7+1),0)</f>
        <v>0</v>
      </c>
      <c r="AB7" s="22">
        <f>S7+T7+U7+X7+Y7+Z7+AA7</f>
        <v>942</v>
      </c>
      <c r="AC7" s="23">
        <f>AB7/F7</f>
        <v>314</v>
      </c>
    </row>
    <row r="8" spans="1:29">
      <c r="A8" s="4">
        <v>6</v>
      </c>
      <c r="B8" s="7" t="s">
        <v>12</v>
      </c>
      <c r="C8" s="7" t="s">
        <v>26</v>
      </c>
      <c r="D8" s="7">
        <v>1961</v>
      </c>
      <c r="E8" s="18">
        <v>6</v>
      </c>
      <c r="F8" s="4">
        <f>COUNTA(H8,J8,L8,N8,P8,R8)</f>
        <v>2</v>
      </c>
      <c r="G8" s="4">
        <v>2</v>
      </c>
      <c r="H8" s="21">
        <v>5</v>
      </c>
      <c r="I8" s="4">
        <v>2</v>
      </c>
      <c r="J8" s="6">
        <v>3</v>
      </c>
      <c r="L8" s="6"/>
      <c r="N8" s="6"/>
      <c r="P8" s="6"/>
      <c r="R8" s="6"/>
      <c r="S8" s="3">
        <f>IF(AND(H8&lt;&gt;0,G8&lt;=5),VLOOKUP(H8,[1]баллы!$A$1:$F$101,G8+1),0)</f>
        <v>400</v>
      </c>
      <c r="T8" s="3">
        <f>IF(AND(J8&lt;&gt;0,I8&lt;=5),VLOOKUP(J8,[1]баллы!$A$1:$F$101,I8+1),0)</f>
        <v>480</v>
      </c>
      <c r="U8" s="3">
        <f>IF(AND(L8&lt;&gt;0,K8&lt;=5),VLOOKUP(L8,[1]баллы!$A$1:$F$101,K8+1),0)</f>
        <v>0</v>
      </c>
      <c r="X8" s="19">
        <f>ABS(W8-V8)*5</f>
        <v>0</v>
      </c>
      <c r="Y8" s="3">
        <f>IF(AND(N8&lt;&gt;0,M8&lt;=5),VLOOKUP(N8,[1]баллы!$A$1:$F$101,M8+1),0)</f>
        <v>0</v>
      </c>
      <c r="Z8" s="3">
        <f>IF(AND(P8&lt;&gt;0,O8&lt;=5),VLOOKUP(P8,[1]баллы!$A$1:$F$101,O8+1),0)</f>
        <v>0</v>
      </c>
      <c r="AA8" s="3">
        <f>IF(AND(R8&lt;&gt;0,Q8&lt;=5),VLOOKUP(R8,[1]баллы!$A$1:$F$101,Q8+1),0)</f>
        <v>0</v>
      </c>
      <c r="AB8" s="22">
        <f>S8+T8+U8+X8+Y8+Z8+AA8</f>
        <v>880</v>
      </c>
      <c r="AC8" s="23">
        <f>AB8/F8</f>
        <v>440</v>
      </c>
    </row>
    <row r="9" spans="1:29">
      <c r="A9" s="4">
        <v>7</v>
      </c>
      <c r="B9" s="7" t="s">
        <v>9</v>
      </c>
      <c r="C9" s="7" t="s">
        <v>26</v>
      </c>
      <c r="D9" s="7">
        <v>1998</v>
      </c>
      <c r="E9" s="18">
        <v>8</v>
      </c>
      <c r="F9" s="4">
        <f>COUNTA(H9,J9,L9,N9,P9,R9)</f>
        <v>3</v>
      </c>
      <c r="G9" s="4">
        <v>2</v>
      </c>
      <c r="H9" s="21">
        <v>9</v>
      </c>
      <c r="I9" s="4">
        <v>2</v>
      </c>
      <c r="J9" s="20">
        <v>9</v>
      </c>
      <c r="K9" s="4">
        <v>3</v>
      </c>
      <c r="L9" s="20">
        <v>12</v>
      </c>
      <c r="N9" s="6"/>
      <c r="P9" s="6"/>
      <c r="R9" s="20"/>
      <c r="S9" s="3">
        <f>IF(AND(H9&lt;&gt;0,G9&lt;=5),VLOOKUP(H9,[1]баллы!$A$1:$F$101,G9+1),0)</f>
        <v>320</v>
      </c>
      <c r="T9" s="3">
        <f>IF(AND(J9&lt;&gt;0,I9&lt;=5),VLOOKUP(J9,[1]баллы!$A$1:$F$101,I9+1),0)</f>
        <v>320</v>
      </c>
      <c r="U9" s="3">
        <f>IF(AND(L9&lt;&gt;0,K9&lt;=5),VLOOKUP(L9,[1]баллы!$A$1:$F$101,K9+1),0)</f>
        <v>116</v>
      </c>
      <c r="V9" s="19">
        <v>7</v>
      </c>
      <c r="W9" s="19">
        <v>20</v>
      </c>
      <c r="X9" s="19">
        <f>ABS(W9-V9)*5</f>
        <v>65</v>
      </c>
      <c r="Y9" s="3">
        <f>IF(AND(N9&lt;&gt;0,M9&lt;=5),VLOOKUP(N9,[1]баллы!$A$1:$F$101,M9+1),0)</f>
        <v>0</v>
      </c>
      <c r="Z9" s="3">
        <f>IF(AND(P9&lt;&gt;0,O9&lt;=5),VLOOKUP(P9,[1]баллы!$A$1:$F$101,O9+1),0)</f>
        <v>0</v>
      </c>
      <c r="AA9" s="3">
        <f>IF(AND(R9&lt;&gt;0,Q9&lt;=5),VLOOKUP(R9,[1]баллы!$A$1:$F$101,Q9+1),0)</f>
        <v>0</v>
      </c>
      <c r="AB9" s="22">
        <f>S9+T9+U9+X9+Y9+Z9+AA9</f>
        <v>821</v>
      </c>
      <c r="AC9" s="23">
        <f>AB9/F9</f>
        <v>273.66666666666669</v>
      </c>
    </row>
    <row r="10" spans="1:29">
      <c r="A10" s="4">
        <v>8</v>
      </c>
      <c r="B10" s="7" t="s">
        <v>13</v>
      </c>
      <c r="C10" s="7" t="s">
        <v>26</v>
      </c>
      <c r="D10" s="7">
        <v>1979</v>
      </c>
      <c r="E10" s="18">
        <v>3</v>
      </c>
      <c r="F10" s="4">
        <f>COUNTA(H10,J10,L10,N10,P10,R10)</f>
        <v>2</v>
      </c>
      <c r="G10" s="4">
        <v>2</v>
      </c>
      <c r="H10" s="21">
        <v>1</v>
      </c>
      <c r="J10" s="20"/>
      <c r="K10" s="4">
        <v>3</v>
      </c>
      <c r="L10" s="20">
        <v>7</v>
      </c>
      <c r="N10" s="6"/>
      <c r="P10" s="6"/>
      <c r="R10" s="20"/>
      <c r="S10" s="3">
        <f>IF(AND(H10&lt;&gt;0,G10&lt;=5),VLOOKUP(H10,[1]баллы!$A$1:$F$101,G10+1),0)</f>
        <v>600</v>
      </c>
      <c r="T10" s="3">
        <f>IF(AND(J10&lt;&gt;0,I10&lt;=5),VLOOKUP(J10,[1]баллы!$A$1:$F$101,I10+1),0)</f>
        <v>0</v>
      </c>
      <c r="U10" s="3">
        <f>IF(AND(L10&lt;&gt;0,K10&lt;=5),VLOOKUP(L10,[1]баллы!$A$1:$F$101,K10+1),0)</f>
        <v>144</v>
      </c>
      <c r="V10" s="19">
        <v>8</v>
      </c>
      <c r="W10" s="19">
        <v>5</v>
      </c>
      <c r="X10" s="19">
        <f>ABS(W10-V10)*5</f>
        <v>15</v>
      </c>
      <c r="Y10" s="3">
        <f>IF(AND(N10&lt;&gt;0,M10&lt;=5),VLOOKUP(N10,[1]баллы!$A$1:$F$101,M10+1),0)</f>
        <v>0</v>
      </c>
      <c r="Z10" s="3">
        <f>IF(AND(P10&lt;&gt;0,O10&lt;=5),VLOOKUP(P10,[1]баллы!$A$1:$F$101,O10+1),0)</f>
        <v>0</v>
      </c>
      <c r="AA10" s="3">
        <f>IF(AND(R10&lt;&gt;0,Q10&lt;=5),VLOOKUP(R10,[1]баллы!$A$1:$F$101,Q10+1),0)</f>
        <v>0</v>
      </c>
      <c r="AB10" s="22">
        <f>S10+T10+U10+X10+Y10+Z10+AA10</f>
        <v>759</v>
      </c>
      <c r="AC10" s="23">
        <f>AB10/F10</f>
        <v>379.5</v>
      </c>
    </row>
    <row r="11" spans="1:29">
      <c r="A11" s="4">
        <v>9</v>
      </c>
      <c r="B11" s="42" t="s">
        <v>59</v>
      </c>
      <c r="C11" s="42" t="s">
        <v>26</v>
      </c>
      <c r="D11" s="7">
        <v>1980</v>
      </c>
      <c r="E11" s="18">
        <v>7</v>
      </c>
      <c r="F11" s="39">
        <f>COUNTA(H11,J11,L11,N11,P11,R11)</f>
        <v>2</v>
      </c>
      <c r="G11" s="39">
        <v>2</v>
      </c>
      <c r="H11" s="6">
        <v>6</v>
      </c>
      <c r="I11" s="39"/>
      <c r="J11" s="6"/>
      <c r="K11" s="39">
        <v>3</v>
      </c>
      <c r="L11" s="6">
        <v>6</v>
      </c>
      <c r="M11" s="39"/>
      <c r="N11" s="6"/>
      <c r="O11" s="39"/>
      <c r="P11" s="6"/>
      <c r="Q11" s="39"/>
      <c r="R11" s="6"/>
      <c r="S11" s="41">
        <f>IF(AND(H11&lt;&gt;0,G11&lt;=5),VLOOKUP(H11,[1]баллы!$A$1:$F$101,G11+1),0)</f>
        <v>380</v>
      </c>
      <c r="T11" s="41">
        <f>IF(AND(J11&lt;&gt;0,I11&lt;=5),VLOOKUP(J11,[1]баллы!$A$1:$F$101,I11+1),0)</f>
        <v>0</v>
      </c>
      <c r="U11" s="41">
        <f>IF(AND(L11&lt;&gt;0,K11&lt;=5),VLOOKUP(L11,[1]баллы!$A$1:$F$101,K11+1),0)</f>
        <v>152</v>
      </c>
      <c r="V11" s="19">
        <v>10</v>
      </c>
      <c r="W11" s="19">
        <v>17</v>
      </c>
      <c r="X11" s="19">
        <f>ABS(W11-V11)*5</f>
        <v>35</v>
      </c>
      <c r="Y11" s="41">
        <f>IF(AND(N11&lt;&gt;0,M11&lt;=5),VLOOKUP(N11,[1]баллы!$A$1:$F$101,M11+1),0)</f>
        <v>0</v>
      </c>
      <c r="Z11" s="41">
        <f>IF(AND(P11&lt;&gt;0,O11&lt;=5),VLOOKUP(P11,[1]баллы!$A$1:$F$101,O11+1),0)</f>
        <v>0</v>
      </c>
      <c r="AA11" s="41">
        <f>IF(AND(R11&lt;&gt;0,Q11&lt;=5),VLOOKUP(R11,[1]баллы!$A$1:$F$101,Q11+1),0)</f>
        <v>0</v>
      </c>
      <c r="AB11" s="22">
        <f>S11+T11+U11+X11+Y11+Z11+AA11</f>
        <v>567</v>
      </c>
      <c r="AC11" s="23">
        <f>AB11/F11</f>
        <v>283.5</v>
      </c>
    </row>
    <row r="12" spans="1:29" s="27" customFormat="1">
      <c r="A12" s="4">
        <v>10</v>
      </c>
      <c r="B12" s="40" t="s">
        <v>32</v>
      </c>
      <c r="C12" s="40" t="s">
        <v>30</v>
      </c>
      <c r="D12" s="40">
        <v>1971</v>
      </c>
      <c r="E12" s="18">
        <v>14</v>
      </c>
      <c r="F12" s="39">
        <f>COUNTA(H12,J12,L12,N12,P12,R12)</f>
        <v>2</v>
      </c>
      <c r="G12" s="39"/>
      <c r="H12" s="21"/>
      <c r="I12" s="39">
        <v>2</v>
      </c>
      <c r="J12" s="20">
        <v>10</v>
      </c>
      <c r="K12" s="39">
        <v>3</v>
      </c>
      <c r="L12" s="20">
        <v>9</v>
      </c>
      <c r="M12" s="39"/>
      <c r="N12" s="6"/>
      <c r="O12" s="39"/>
      <c r="P12" s="6"/>
      <c r="Q12" s="39"/>
      <c r="R12" s="20"/>
      <c r="S12" s="41">
        <f>IF(AND(H12&lt;&gt;0,G12&lt;=5),VLOOKUP(H12,[1]баллы!$A$1:$F$101,G12+1),0)</f>
        <v>0</v>
      </c>
      <c r="T12" s="41">
        <f>IF(AND(J12&lt;&gt;0,I12&lt;=5),VLOOKUP(J12,[1]баллы!$A$1:$F$101,I12+1),0)</f>
        <v>310</v>
      </c>
      <c r="U12" s="41">
        <f>IF(AND(L12&lt;&gt;0,K12&lt;=5),VLOOKUP(L12,[1]баллы!$A$1:$F$101,K12+1),0)</f>
        <v>128</v>
      </c>
      <c r="V12" s="19">
        <v>12</v>
      </c>
      <c r="W12" s="19">
        <v>19</v>
      </c>
      <c r="X12" s="19">
        <f>ABS(W12-V12)*5</f>
        <v>35</v>
      </c>
      <c r="Y12" s="41">
        <f>IF(AND(N12&lt;&gt;0,M12&lt;=5),VLOOKUP(N12,[1]баллы!$A$1:$F$101,M12+1),0)</f>
        <v>0</v>
      </c>
      <c r="Z12" s="41">
        <f>IF(AND(P12&lt;&gt;0,O12&lt;=5),VLOOKUP(P12,[1]баллы!$A$1:$F$101,O12+1),0)</f>
        <v>0</v>
      </c>
      <c r="AA12" s="41">
        <f>IF(AND(R12&lt;&gt;0,Q12&lt;=5),VLOOKUP(R12,[1]баллы!$A$1:$F$101,Q12+1),0)</f>
        <v>0</v>
      </c>
      <c r="AB12" s="22">
        <f>S12+T12+U12+X12+Y12+Z12+AA12</f>
        <v>473</v>
      </c>
      <c r="AC12" s="23">
        <f>AB12/F12</f>
        <v>236.5</v>
      </c>
    </row>
    <row r="13" spans="1:29" s="27" customFormat="1">
      <c r="A13" s="4">
        <v>11</v>
      </c>
      <c r="B13" s="42" t="s">
        <v>8</v>
      </c>
      <c r="C13" s="42" t="s">
        <v>26</v>
      </c>
      <c r="D13" s="40">
        <v>1976</v>
      </c>
      <c r="E13" s="18">
        <v>16</v>
      </c>
      <c r="F13" s="39">
        <f>COUNTA(H13,J13,L13,N13,P13,R13)</f>
        <v>2</v>
      </c>
      <c r="G13" s="39"/>
      <c r="H13" s="20"/>
      <c r="I13" s="39">
        <v>2</v>
      </c>
      <c r="J13" s="20">
        <v>11</v>
      </c>
      <c r="K13" s="39">
        <v>3</v>
      </c>
      <c r="L13" s="20">
        <v>8</v>
      </c>
      <c r="M13" s="39"/>
      <c r="N13" s="6"/>
      <c r="O13" s="39"/>
      <c r="P13" s="6"/>
      <c r="Q13" s="39"/>
      <c r="R13" s="20"/>
      <c r="S13" s="41">
        <f>IF(AND(H13&lt;&gt;0,G13&lt;=5),VLOOKUP(H13,[1]баллы!$A$1:$F$101,G13+1),0)</f>
        <v>0</v>
      </c>
      <c r="T13" s="41">
        <f>IF(AND(J13&lt;&gt;0,I13&lt;=5),VLOOKUP(J13,[1]баллы!$A$1:$F$101,I13+1),0)</f>
        <v>300</v>
      </c>
      <c r="U13" s="41">
        <f>IF(AND(L13&lt;&gt;0,K13&lt;=5),VLOOKUP(L13,[1]баллы!$A$1:$F$101,K13+1),0)</f>
        <v>136</v>
      </c>
      <c r="V13" s="19">
        <v>13</v>
      </c>
      <c r="W13" s="19">
        <v>19</v>
      </c>
      <c r="X13" s="19">
        <f>ABS(W13-V13)*5</f>
        <v>30</v>
      </c>
      <c r="Y13" s="41">
        <f>IF(AND(N13&lt;&gt;0,M13&lt;=5),VLOOKUP(N13,[1]баллы!$A$1:$F$101,M13+1),0)</f>
        <v>0</v>
      </c>
      <c r="Z13" s="41">
        <f>IF(AND(P13&lt;&gt;0,O13&lt;=5),VLOOKUP(P13,[1]баллы!$A$1:$F$101,O13+1),0)</f>
        <v>0</v>
      </c>
      <c r="AA13" s="41">
        <f>IF(AND(R13&lt;&gt;0,Q13&lt;=5),VLOOKUP(R13,[1]баллы!$A$1:$F$101,Q13+1),0)</f>
        <v>0</v>
      </c>
      <c r="AB13" s="22">
        <f>S13+T13+U13+X13+Y13+Z13+AA13</f>
        <v>466</v>
      </c>
      <c r="AC13" s="23">
        <f>AB13/F13</f>
        <v>233</v>
      </c>
    </row>
    <row r="14" spans="1:29" s="27" customFormat="1">
      <c r="A14" s="4">
        <v>12</v>
      </c>
      <c r="B14" s="42" t="s">
        <v>74</v>
      </c>
      <c r="C14" s="42" t="s">
        <v>26</v>
      </c>
      <c r="D14" s="40">
        <v>1982</v>
      </c>
      <c r="E14" s="18"/>
      <c r="F14" s="39">
        <f>COUNTA(H14,J14,L14,N14,P14,R14)</f>
        <v>1</v>
      </c>
      <c r="G14" s="39"/>
      <c r="H14" s="21"/>
      <c r="I14" s="39">
        <v>2</v>
      </c>
      <c r="J14" s="6">
        <v>5</v>
      </c>
      <c r="K14" s="39"/>
      <c r="L14" s="6"/>
      <c r="M14" s="39"/>
      <c r="N14" s="6"/>
      <c r="O14" s="39"/>
      <c r="P14" s="6"/>
      <c r="Q14" s="39"/>
      <c r="R14" s="6"/>
      <c r="S14" s="41">
        <f>IF(AND(H14&lt;&gt;0,G14&lt;=5),VLOOKUP(H14,[1]баллы!$A$1:$F$101,G14+1),0)</f>
        <v>0</v>
      </c>
      <c r="T14" s="41">
        <f>IF(AND(J14&lt;&gt;0,I14&lt;=5),VLOOKUP(J14,[1]баллы!$A$1:$F$101,I14+1),0)</f>
        <v>400</v>
      </c>
      <c r="U14" s="41">
        <f>IF(AND(L14&lt;&gt;0,K14&lt;=5),VLOOKUP(L14,[1]баллы!$A$1:$F$101,K14+1),0)</f>
        <v>0</v>
      </c>
      <c r="V14" s="19"/>
      <c r="W14" s="19"/>
      <c r="X14" s="19">
        <f>ABS(W14-V14)*5</f>
        <v>0</v>
      </c>
      <c r="Y14" s="41">
        <f>IF(AND(N14&lt;&gt;0,M14&lt;=5),VLOOKUP(N14,[1]баллы!$A$1:$F$101,M14+1),0)</f>
        <v>0</v>
      </c>
      <c r="Z14" s="41">
        <f>IF(AND(P14&lt;&gt;0,O14&lt;=5),VLOOKUP(P14,[1]баллы!$A$1:$F$101,O14+1),0)</f>
        <v>0</v>
      </c>
      <c r="AA14" s="41">
        <f>IF(AND(R14&lt;&gt;0,Q14&lt;=5),VLOOKUP(R14,[1]баллы!$A$1:$F$101,Q14+1),0)</f>
        <v>0</v>
      </c>
      <c r="AB14" s="22">
        <f>S14+T14+U14+X14+Y14+Z14+AA14</f>
        <v>400</v>
      </c>
      <c r="AC14" s="23">
        <f>AB14/F14</f>
        <v>400</v>
      </c>
    </row>
    <row r="15" spans="1:29" s="27" customFormat="1">
      <c r="A15" s="4">
        <v>13</v>
      </c>
      <c r="B15" s="40" t="s">
        <v>19</v>
      </c>
      <c r="C15" s="40" t="s">
        <v>27</v>
      </c>
      <c r="D15" s="40">
        <v>1970</v>
      </c>
      <c r="E15" s="18">
        <v>15</v>
      </c>
      <c r="F15" s="39">
        <f>COUNTA(H15,J15,L15,N15,P15,R15)</f>
        <v>1</v>
      </c>
      <c r="G15" s="39"/>
      <c r="H15" s="20"/>
      <c r="I15" s="39">
        <v>2</v>
      </c>
      <c r="J15" s="20">
        <v>8</v>
      </c>
      <c r="K15" s="39"/>
      <c r="L15" s="20"/>
      <c r="M15" s="39"/>
      <c r="N15" s="6"/>
      <c r="O15" s="39"/>
      <c r="P15" s="6"/>
      <c r="Q15" s="39"/>
      <c r="R15" s="20"/>
      <c r="S15" s="41">
        <f>IF(AND(H15&lt;&gt;0,G15&lt;=5),VLOOKUP(H15,[1]баллы!$A$1:$F$101,G15+1),0)</f>
        <v>0</v>
      </c>
      <c r="T15" s="41">
        <f>IF(AND(J15&lt;&gt;0,I15&lt;=5),VLOOKUP(J15,[1]баллы!$A$1:$F$101,I15+1),0)</f>
        <v>340</v>
      </c>
      <c r="U15" s="41">
        <f>IF(AND(L15&lt;&gt;0,K15&lt;=5),VLOOKUP(L15,[1]баллы!$A$1:$F$101,K15+1),0)</f>
        <v>0</v>
      </c>
      <c r="V15" s="19"/>
      <c r="W15" s="19"/>
      <c r="X15" s="19">
        <f>ABS(W15-V15)*5</f>
        <v>0</v>
      </c>
      <c r="Y15" s="41">
        <f>IF(AND(N15&lt;&gt;0,M15&lt;=5),VLOOKUP(N15,[1]баллы!$A$1:$F$101,M15+1),0)</f>
        <v>0</v>
      </c>
      <c r="Z15" s="41">
        <f>IF(AND(P15&lt;&gt;0,O15&lt;=5),VLOOKUP(P15,[1]баллы!$A$1:$F$101,O15+1),0)</f>
        <v>0</v>
      </c>
      <c r="AA15" s="41">
        <f>IF(AND(R15&lt;&gt;0,Q15&lt;=5),VLOOKUP(R15,[1]баллы!$A$1:$F$101,Q15+1),0)</f>
        <v>0</v>
      </c>
      <c r="AB15" s="22">
        <f>S15+T15+U15+X15+Y15+Z15+AA15</f>
        <v>340</v>
      </c>
      <c r="AC15" s="23">
        <f>AB15/F15</f>
        <v>340</v>
      </c>
    </row>
    <row r="16" spans="1:29" s="40" customFormat="1">
      <c r="A16" s="26"/>
      <c r="B16" s="27" t="s">
        <v>40</v>
      </c>
      <c r="C16" s="27" t="s">
        <v>26</v>
      </c>
      <c r="D16" s="27">
        <v>1990</v>
      </c>
      <c r="E16" s="28">
        <v>1</v>
      </c>
      <c r="F16" s="26">
        <f t="shared" ref="F3:F34" si="0">COUNTA(H16,J16,L16,N16,P16,R16)</f>
        <v>0</v>
      </c>
      <c r="G16" s="26"/>
      <c r="H16" s="29"/>
      <c r="I16" s="26"/>
      <c r="J16" s="30"/>
      <c r="K16" s="26"/>
      <c r="L16" s="30"/>
      <c r="M16" s="26"/>
      <c r="N16" s="30"/>
      <c r="O16" s="26"/>
      <c r="P16" s="30"/>
      <c r="Q16" s="26"/>
      <c r="R16" s="30"/>
      <c r="S16" s="31">
        <f>IF(AND(H16&lt;&gt;0,G16&lt;=5),VLOOKUP(H16,[1]баллы!$A$1:$F$101,G16+1),0)</f>
        <v>0</v>
      </c>
      <c r="T16" s="31">
        <f>IF(AND(J16&lt;&gt;0,I16&lt;=5),VLOOKUP(J16,[1]баллы!$A$1:$F$101,I16+1),0)</f>
        <v>0</v>
      </c>
      <c r="U16" s="31">
        <f>IF(AND(L16&lt;&gt;0,K16&lt;=5),VLOOKUP(L16,[1]баллы!$A$1:$F$101,K16+1),0)</f>
        <v>0</v>
      </c>
      <c r="V16" s="32"/>
      <c r="W16" s="32"/>
      <c r="X16" s="32">
        <f t="shared" ref="X3:X34" si="1">ABS(W16-V16)*5</f>
        <v>0</v>
      </c>
      <c r="Y16" s="31">
        <f>IF(AND(N16&lt;&gt;0,M16&lt;=5),VLOOKUP(N16,[1]баллы!$A$1:$F$101,M16+1),0)</f>
        <v>0</v>
      </c>
      <c r="Z16" s="31">
        <f>IF(AND(P16&lt;&gt;0,O16&lt;=5),VLOOKUP(P16,[1]баллы!$A$1:$F$101,O16+1),0)</f>
        <v>0</v>
      </c>
      <c r="AA16" s="31">
        <f>IF(AND(R16&lt;&gt;0,Q16&lt;=5),VLOOKUP(R16,[1]баллы!$A$1:$F$101,Q16+1),0)</f>
        <v>0</v>
      </c>
      <c r="AB16" s="33">
        <f t="shared" ref="AB3:AB34" si="2">S16+T16+U16+X16+Y16+Z16+AA16</f>
        <v>0</v>
      </c>
      <c r="AC16" s="34" t="e">
        <f t="shared" ref="AC3:AC34" si="3">AB16/F16</f>
        <v>#DIV/0!</v>
      </c>
    </row>
    <row r="17" spans="1:29" s="40" customFormat="1">
      <c r="A17" s="26"/>
      <c r="B17" s="27" t="s">
        <v>37</v>
      </c>
      <c r="C17" s="27" t="s">
        <v>26</v>
      </c>
      <c r="D17" s="27">
        <v>1986</v>
      </c>
      <c r="E17" s="28">
        <v>10</v>
      </c>
      <c r="F17" s="26">
        <f t="shared" si="0"/>
        <v>0</v>
      </c>
      <c r="G17" s="26"/>
      <c r="H17" s="35"/>
      <c r="I17" s="26"/>
      <c r="J17" s="35"/>
      <c r="K17" s="26"/>
      <c r="L17" s="35"/>
      <c r="M17" s="26"/>
      <c r="N17" s="30"/>
      <c r="O17" s="26"/>
      <c r="P17" s="30"/>
      <c r="Q17" s="26"/>
      <c r="R17" s="35"/>
      <c r="S17" s="31">
        <f>IF(AND(H17&lt;&gt;0,G17&lt;=5),VLOOKUP(H17,[1]баллы!$A$1:$F$101,G17+1),0)</f>
        <v>0</v>
      </c>
      <c r="T17" s="31">
        <f>IF(AND(J17&lt;&gt;0,I17&lt;=5),VLOOKUP(J17,[1]баллы!$A$1:$F$101,I17+1),0)</f>
        <v>0</v>
      </c>
      <c r="U17" s="31">
        <f>IF(AND(L17&lt;&gt;0,K17&lt;=5),VLOOKUP(L17,[1]баллы!$A$1:$F$101,K17+1),0)</f>
        <v>0</v>
      </c>
      <c r="V17" s="32"/>
      <c r="W17" s="32"/>
      <c r="X17" s="32">
        <f t="shared" si="1"/>
        <v>0</v>
      </c>
      <c r="Y17" s="31">
        <f>IF(AND(N17&lt;&gt;0,M17&lt;=5),VLOOKUP(N17,[1]баллы!$A$1:$F$101,M17+1),0)</f>
        <v>0</v>
      </c>
      <c r="Z17" s="31">
        <f>IF(AND(P17&lt;&gt;0,O17&lt;=5),VLOOKUP(P17,[1]баллы!$A$1:$F$101,O17+1),0)</f>
        <v>0</v>
      </c>
      <c r="AA17" s="31">
        <f>IF(AND(R17&lt;&gt;0,Q17&lt;=5),VLOOKUP(R17,[1]баллы!$A$1:$F$101,Q17+1),0)</f>
        <v>0</v>
      </c>
      <c r="AB17" s="33">
        <f t="shared" si="2"/>
        <v>0</v>
      </c>
      <c r="AC17" s="34" t="e">
        <f t="shared" si="3"/>
        <v>#DIV/0!</v>
      </c>
    </row>
    <row r="18" spans="1:29" s="40" customFormat="1">
      <c r="A18" s="26"/>
      <c r="B18" s="27" t="s">
        <v>21</v>
      </c>
      <c r="C18" s="27" t="s">
        <v>28</v>
      </c>
      <c r="D18" s="27">
        <v>1974</v>
      </c>
      <c r="E18" s="28">
        <v>11</v>
      </c>
      <c r="F18" s="26">
        <f t="shared" si="0"/>
        <v>0</v>
      </c>
      <c r="G18" s="26"/>
      <c r="H18" s="29"/>
      <c r="I18" s="26"/>
      <c r="J18" s="35"/>
      <c r="K18" s="26"/>
      <c r="L18" s="35"/>
      <c r="M18" s="26"/>
      <c r="N18" s="30"/>
      <c r="O18" s="26"/>
      <c r="P18" s="30"/>
      <c r="Q18" s="26"/>
      <c r="R18" s="35"/>
      <c r="S18" s="31">
        <f>IF(AND(H18&lt;&gt;0,G18&lt;=5),VLOOKUP(H18,[1]баллы!$A$1:$F$101,G18+1),0)</f>
        <v>0</v>
      </c>
      <c r="T18" s="31">
        <f>IF(AND(J18&lt;&gt;0,I18&lt;=5),VLOOKUP(J18,[1]баллы!$A$1:$F$101,I18+1),0)</f>
        <v>0</v>
      </c>
      <c r="U18" s="31">
        <f>IF(AND(L18&lt;&gt;0,K18&lt;=5),VLOOKUP(L18,[1]баллы!$A$1:$F$101,K18+1),0)</f>
        <v>0</v>
      </c>
      <c r="V18" s="32"/>
      <c r="W18" s="32"/>
      <c r="X18" s="32">
        <f t="shared" si="1"/>
        <v>0</v>
      </c>
      <c r="Y18" s="31">
        <f>IF(AND(N18&lt;&gt;0,M18&lt;=5),VLOOKUP(N18,[1]баллы!$A$1:$F$101,M18+1),0)</f>
        <v>0</v>
      </c>
      <c r="Z18" s="31">
        <f>IF(AND(P18&lt;&gt;0,O18&lt;=5),VLOOKUP(P18,[1]баллы!$A$1:$F$101,O18+1),0)</f>
        <v>0</v>
      </c>
      <c r="AA18" s="31">
        <f>IF(AND(R18&lt;&gt;0,Q18&lt;=5),VLOOKUP(R18,[1]баллы!$A$1:$F$101,Q18+1),0)</f>
        <v>0</v>
      </c>
      <c r="AB18" s="33">
        <f t="shared" si="2"/>
        <v>0</v>
      </c>
      <c r="AC18" s="34" t="e">
        <f t="shared" si="3"/>
        <v>#DIV/0!</v>
      </c>
    </row>
    <row r="19" spans="1:29" s="27" customFormat="1">
      <c r="A19" s="26"/>
      <c r="B19" s="36" t="s">
        <v>55</v>
      </c>
      <c r="C19" s="36" t="s">
        <v>56</v>
      </c>
      <c r="D19" s="27">
        <v>1964</v>
      </c>
      <c r="E19" s="28">
        <v>13</v>
      </c>
      <c r="F19" s="26">
        <f t="shared" si="0"/>
        <v>0</v>
      </c>
      <c r="G19" s="26"/>
      <c r="H19" s="35"/>
      <c r="I19" s="26"/>
      <c r="J19" s="35"/>
      <c r="K19" s="26"/>
      <c r="L19" s="35"/>
      <c r="M19" s="26"/>
      <c r="N19" s="30"/>
      <c r="O19" s="26"/>
      <c r="P19" s="30"/>
      <c r="Q19" s="26"/>
      <c r="R19" s="35"/>
      <c r="S19" s="31">
        <f>IF(AND(H19&lt;&gt;0,G19&lt;=5),VLOOKUP(H19,[1]баллы!$A$1:$F$101,G19+1),0)</f>
        <v>0</v>
      </c>
      <c r="T19" s="31">
        <f>IF(AND(J19&lt;&gt;0,I19&lt;=5),VLOOKUP(J19,[1]баллы!$A$1:$F$101,I19+1),0)</f>
        <v>0</v>
      </c>
      <c r="U19" s="31">
        <f>IF(AND(L19&lt;&gt;0,K19&lt;=5),VLOOKUP(L19,[1]баллы!$A$1:$F$101,K19+1),0)</f>
        <v>0</v>
      </c>
      <c r="V19" s="32"/>
      <c r="W19" s="32"/>
      <c r="X19" s="32">
        <f t="shared" si="1"/>
        <v>0</v>
      </c>
      <c r="Y19" s="31">
        <f>IF(AND(N19&lt;&gt;0,M19&lt;=5),VLOOKUP(N19,[1]баллы!$A$1:$F$101,M19+1),0)</f>
        <v>0</v>
      </c>
      <c r="Z19" s="31">
        <f>IF(AND(P19&lt;&gt;0,O19&lt;=5),VLOOKUP(P19,[1]баллы!$A$1:$F$101,O19+1),0)</f>
        <v>0</v>
      </c>
      <c r="AA19" s="31">
        <f>IF(AND(R19&lt;&gt;0,Q19&lt;=5),VLOOKUP(R19,[1]баллы!$A$1:$F$101,Q19+1),0)</f>
        <v>0</v>
      </c>
      <c r="AB19" s="33">
        <f t="shared" si="2"/>
        <v>0</v>
      </c>
      <c r="AC19" s="34" t="e">
        <f t="shared" si="3"/>
        <v>#DIV/0!</v>
      </c>
    </row>
    <row r="20" spans="1:29" s="27" customFormat="1">
      <c r="A20" s="26"/>
      <c r="B20" s="27" t="s">
        <v>16</v>
      </c>
      <c r="C20" s="27" t="s">
        <v>28</v>
      </c>
      <c r="D20" s="27">
        <v>1967</v>
      </c>
      <c r="E20" s="28">
        <v>17</v>
      </c>
      <c r="F20" s="26">
        <f t="shared" si="0"/>
        <v>0</v>
      </c>
      <c r="G20" s="26"/>
      <c r="H20" s="29"/>
      <c r="I20" s="26"/>
      <c r="J20" s="35"/>
      <c r="K20" s="26"/>
      <c r="L20" s="35"/>
      <c r="M20" s="26"/>
      <c r="N20" s="30"/>
      <c r="O20" s="26"/>
      <c r="P20" s="30"/>
      <c r="Q20" s="26"/>
      <c r="R20" s="35"/>
      <c r="S20" s="31">
        <f>IF(AND(H20&lt;&gt;0,G20&lt;=5),VLOOKUP(H20,[1]баллы!$A$1:$F$101,G20+1),0)</f>
        <v>0</v>
      </c>
      <c r="T20" s="31">
        <f>IF(AND(J20&lt;&gt;0,I20&lt;=5),VLOOKUP(J20,[1]баллы!$A$1:$F$101,I20+1),0)</f>
        <v>0</v>
      </c>
      <c r="U20" s="31">
        <f>IF(AND(L20&lt;&gt;0,K20&lt;=5),VLOOKUP(L20,[1]баллы!$A$1:$F$101,K20+1),0)</f>
        <v>0</v>
      </c>
      <c r="V20" s="32"/>
      <c r="W20" s="32"/>
      <c r="X20" s="32">
        <f t="shared" si="1"/>
        <v>0</v>
      </c>
      <c r="Y20" s="31">
        <f>IF(AND(N20&lt;&gt;0,M20&lt;=5),VLOOKUP(N20,[1]баллы!$A$1:$F$101,M20+1),0)</f>
        <v>0</v>
      </c>
      <c r="Z20" s="31">
        <f>IF(AND(P20&lt;&gt;0,O20&lt;=5),VLOOKUP(P20,[1]баллы!$A$1:$F$101,O20+1),0)</f>
        <v>0</v>
      </c>
      <c r="AA20" s="31">
        <f>IF(AND(R20&lt;&gt;0,Q20&lt;=5),VLOOKUP(R20,[1]баллы!$A$1:$F$101,Q20+1),0)</f>
        <v>0</v>
      </c>
      <c r="AB20" s="33">
        <f t="shared" si="2"/>
        <v>0</v>
      </c>
      <c r="AC20" s="34" t="e">
        <f t="shared" si="3"/>
        <v>#DIV/0!</v>
      </c>
    </row>
    <row r="21" spans="1:29" s="27" customFormat="1">
      <c r="A21" s="26"/>
      <c r="B21" s="36" t="s">
        <v>120</v>
      </c>
      <c r="C21" s="36" t="s">
        <v>27</v>
      </c>
      <c r="D21" s="27">
        <v>1982</v>
      </c>
      <c r="E21" s="28">
        <v>18</v>
      </c>
      <c r="F21" s="26">
        <f t="shared" si="0"/>
        <v>0</v>
      </c>
      <c r="G21" s="26"/>
      <c r="H21" s="35"/>
      <c r="I21" s="26"/>
      <c r="J21" s="35"/>
      <c r="K21" s="26"/>
      <c r="L21" s="35"/>
      <c r="M21" s="26"/>
      <c r="N21" s="30"/>
      <c r="O21" s="26"/>
      <c r="P21" s="30"/>
      <c r="Q21" s="26"/>
      <c r="R21" s="35"/>
      <c r="S21" s="31">
        <f>IF(AND(H21&lt;&gt;0,G21&lt;=5),VLOOKUP(H21,[1]баллы!$A$1:$F$101,G21+1),0)</f>
        <v>0</v>
      </c>
      <c r="T21" s="31">
        <f>IF(AND(J21&lt;&gt;0,I21&lt;=5),VLOOKUP(J21,[1]баллы!$A$1:$F$101,I21+1),0)</f>
        <v>0</v>
      </c>
      <c r="U21" s="31">
        <f>IF(AND(L21&lt;&gt;0,K21&lt;=5),VLOOKUP(L21,[1]баллы!$A$1:$F$101,K21+1),0)</f>
        <v>0</v>
      </c>
      <c r="V21" s="32"/>
      <c r="W21" s="32"/>
      <c r="X21" s="32">
        <f t="shared" si="1"/>
        <v>0</v>
      </c>
      <c r="Y21" s="31">
        <f>IF(AND(N21&lt;&gt;0,M21&lt;=5),VLOOKUP(N21,[1]баллы!$A$1:$F$101,M21+1),0)</f>
        <v>0</v>
      </c>
      <c r="Z21" s="31">
        <f>IF(AND(P21&lt;&gt;0,O21&lt;=5),VLOOKUP(P21,[1]баллы!$A$1:$F$101,O21+1),0)</f>
        <v>0</v>
      </c>
      <c r="AA21" s="31">
        <f>IF(AND(R21&lt;&gt;0,Q21&lt;=5),VLOOKUP(R21,[1]баллы!$A$1:$F$101,Q21+1),0)</f>
        <v>0</v>
      </c>
      <c r="AB21" s="33">
        <f t="shared" si="2"/>
        <v>0</v>
      </c>
      <c r="AC21" s="34" t="e">
        <f t="shared" si="3"/>
        <v>#DIV/0!</v>
      </c>
    </row>
    <row r="22" spans="1:29" s="27" customFormat="1">
      <c r="A22" s="26"/>
      <c r="B22" s="36" t="s">
        <v>82</v>
      </c>
      <c r="C22" s="36" t="s">
        <v>113</v>
      </c>
      <c r="D22" s="36">
        <v>1991</v>
      </c>
      <c r="E22" s="28">
        <v>19</v>
      </c>
      <c r="F22" s="26">
        <f t="shared" si="0"/>
        <v>0</v>
      </c>
      <c r="G22" s="26"/>
      <c r="H22" s="35"/>
      <c r="I22" s="26"/>
      <c r="J22" s="35"/>
      <c r="K22" s="26"/>
      <c r="L22" s="35"/>
      <c r="M22" s="26"/>
      <c r="N22" s="30"/>
      <c r="O22" s="26"/>
      <c r="P22" s="30"/>
      <c r="Q22" s="26"/>
      <c r="R22" s="35"/>
      <c r="S22" s="31">
        <f>IF(AND(H22&lt;&gt;0,G22&lt;=5),VLOOKUP(H22,[1]баллы!$A$1:$F$101,G22+1),0)</f>
        <v>0</v>
      </c>
      <c r="T22" s="31">
        <f>IF(AND(J22&lt;&gt;0,I22&lt;=5),VLOOKUP(J22,[1]баллы!$A$1:$F$101,I22+1),0)</f>
        <v>0</v>
      </c>
      <c r="U22" s="31">
        <f>IF(AND(L22&lt;&gt;0,K22&lt;=5),VLOOKUP(L22,[1]баллы!$A$1:$F$101,K22+1),0)</f>
        <v>0</v>
      </c>
      <c r="V22" s="32"/>
      <c r="W22" s="32"/>
      <c r="X22" s="32">
        <f t="shared" si="1"/>
        <v>0</v>
      </c>
      <c r="Y22" s="31">
        <f>IF(AND(N22&lt;&gt;0,M22&lt;=5),VLOOKUP(N22,[1]баллы!$A$1:$F$101,M22+1),0)</f>
        <v>0</v>
      </c>
      <c r="Z22" s="31">
        <f>IF(AND(P22&lt;&gt;0,O22&lt;=5),VLOOKUP(P22,[1]баллы!$A$1:$F$101,O22+1),0)</f>
        <v>0</v>
      </c>
      <c r="AA22" s="31">
        <f>IF(AND(R22&lt;&gt;0,Q22&lt;=5),VLOOKUP(R22,[1]баллы!$A$1:$F$101,Q22+1),0)</f>
        <v>0</v>
      </c>
      <c r="AB22" s="33">
        <f t="shared" si="2"/>
        <v>0</v>
      </c>
      <c r="AC22" s="34" t="e">
        <f t="shared" si="3"/>
        <v>#DIV/0!</v>
      </c>
    </row>
    <row r="23" spans="1:29" s="27" customFormat="1">
      <c r="A23" s="26"/>
      <c r="B23" s="27" t="s">
        <v>75</v>
      </c>
      <c r="C23" s="36" t="s">
        <v>26</v>
      </c>
      <c r="D23" s="27">
        <v>1973</v>
      </c>
      <c r="E23" s="28">
        <v>20</v>
      </c>
      <c r="F23" s="26">
        <f t="shared" si="0"/>
        <v>0</v>
      </c>
      <c r="G23" s="26"/>
      <c r="H23" s="35"/>
      <c r="I23" s="26"/>
      <c r="J23" s="35"/>
      <c r="K23" s="26"/>
      <c r="L23" s="35"/>
      <c r="M23" s="26"/>
      <c r="N23" s="30"/>
      <c r="O23" s="26"/>
      <c r="P23" s="30"/>
      <c r="Q23" s="26"/>
      <c r="R23" s="35"/>
      <c r="S23" s="31">
        <f>IF(AND(H23&lt;&gt;0,G23&lt;=5),VLOOKUP(H23,[1]баллы!$A$1:$F$101,G23+1),0)</f>
        <v>0</v>
      </c>
      <c r="T23" s="31">
        <f>IF(AND(J23&lt;&gt;0,I23&lt;=5),VLOOKUP(J23,[1]баллы!$A$1:$F$101,I23+1),0)</f>
        <v>0</v>
      </c>
      <c r="U23" s="31">
        <f>IF(AND(L23&lt;&gt;0,K23&lt;=5),VLOOKUP(L23,[1]баллы!$A$1:$F$101,K23+1),0)</f>
        <v>0</v>
      </c>
      <c r="V23" s="32"/>
      <c r="W23" s="32"/>
      <c r="X23" s="32">
        <f t="shared" si="1"/>
        <v>0</v>
      </c>
      <c r="Y23" s="31">
        <f>IF(AND(N23&lt;&gt;0,M23&lt;=5),VLOOKUP(N23,[1]баллы!$A$1:$F$101,M23+1),0)</f>
        <v>0</v>
      </c>
      <c r="Z23" s="31">
        <f>IF(AND(P23&lt;&gt;0,O23&lt;=5),VLOOKUP(P23,[1]баллы!$A$1:$F$101,O23+1),0)</f>
        <v>0</v>
      </c>
      <c r="AA23" s="31">
        <f>IF(AND(R23&lt;&gt;0,Q23&lt;=5),VLOOKUP(R23,[1]баллы!$A$1:$F$101,Q23+1),0)</f>
        <v>0</v>
      </c>
      <c r="AB23" s="33">
        <f t="shared" si="2"/>
        <v>0</v>
      </c>
      <c r="AC23" s="34" t="e">
        <f t="shared" si="3"/>
        <v>#DIV/0!</v>
      </c>
    </row>
    <row r="24" spans="1:29" s="27" customFormat="1">
      <c r="A24" s="26"/>
      <c r="B24" s="27" t="s">
        <v>14</v>
      </c>
      <c r="C24" s="27" t="s">
        <v>27</v>
      </c>
      <c r="D24" s="27">
        <v>1992</v>
      </c>
      <c r="E24" s="28">
        <v>21</v>
      </c>
      <c r="F24" s="26">
        <f t="shared" si="0"/>
        <v>0</v>
      </c>
      <c r="G24" s="26"/>
      <c r="H24" s="29"/>
      <c r="I24" s="26"/>
      <c r="J24" s="30"/>
      <c r="K24" s="26"/>
      <c r="L24" s="30"/>
      <c r="M24" s="26"/>
      <c r="N24" s="30"/>
      <c r="O24" s="26"/>
      <c r="P24" s="30"/>
      <c r="Q24" s="26"/>
      <c r="R24" s="30"/>
      <c r="S24" s="31">
        <f>IF(AND(H24&lt;&gt;0,G24&lt;=5),VLOOKUP(H24,[1]баллы!$A$1:$F$101,G24+1),0)</f>
        <v>0</v>
      </c>
      <c r="T24" s="31">
        <f>IF(AND(J24&lt;&gt;0,I24&lt;=5),VLOOKUP(J24,[1]баллы!$A$1:$F$101,I24+1),0)</f>
        <v>0</v>
      </c>
      <c r="U24" s="31">
        <f>IF(AND(L24&lt;&gt;0,K24&lt;=5),VLOOKUP(L24,[1]баллы!$A$1:$F$101,K24+1),0)</f>
        <v>0</v>
      </c>
      <c r="V24" s="32"/>
      <c r="W24" s="32"/>
      <c r="X24" s="32">
        <f t="shared" si="1"/>
        <v>0</v>
      </c>
      <c r="Y24" s="31">
        <f>IF(AND(N24&lt;&gt;0,M24&lt;=5),VLOOKUP(N24,[1]баллы!$A$1:$F$101,M24+1),0)</f>
        <v>0</v>
      </c>
      <c r="Z24" s="31">
        <f>IF(AND(P24&lt;&gt;0,O24&lt;=5),VLOOKUP(P24,[1]баллы!$A$1:$F$101,O24+1),0)</f>
        <v>0</v>
      </c>
      <c r="AA24" s="31">
        <f>IF(AND(R24&lt;&gt;0,Q24&lt;=5),VLOOKUP(R24,[1]баллы!$A$1:$F$101,Q24+1),0)</f>
        <v>0</v>
      </c>
      <c r="AB24" s="33">
        <f t="shared" si="2"/>
        <v>0</v>
      </c>
      <c r="AC24" s="34" t="e">
        <f t="shared" si="3"/>
        <v>#DIV/0!</v>
      </c>
    </row>
    <row r="25" spans="1:29" s="27" customFormat="1">
      <c r="A25" s="26"/>
      <c r="B25" s="27" t="s">
        <v>35</v>
      </c>
      <c r="C25" s="27" t="s">
        <v>30</v>
      </c>
      <c r="D25" s="27">
        <v>1994</v>
      </c>
      <c r="E25" s="28">
        <v>22</v>
      </c>
      <c r="F25" s="26">
        <f t="shared" si="0"/>
        <v>0</v>
      </c>
      <c r="G25" s="26"/>
      <c r="H25" s="35"/>
      <c r="I25" s="26"/>
      <c r="J25" s="35"/>
      <c r="K25" s="26"/>
      <c r="L25" s="35"/>
      <c r="M25" s="26"/>
      <c r="N25" s="30"/>
      <c r="O25" s="26"/>
      <c r="P25" s="30"/>
      <c r="Q25" s="26"/>
      <c r="R25" s="35"/>
      <c r="S25" s="31">
        <f>IF(AND(H25&lt;&gt;0,G25&lt;=5),VLOOKUP(H25,[1]баллы!$A$1:$F$101,G25+1),0)</f>
        <v>0</v>
      </c>
      <c r="T25" s="31">
        <f>IF(AND(J25&lt;&gt;0,I25&lt;=5),VLOOKUP(J25,[1]баллы!$A$1:$F$101,I25+1),0)</f>
        <v>0</v>
      </c>
      <c r="U25" s="31">
        <f>IF(AND(L25&lt;&gt;0,K25&lt;=5),VLOOKUP(L25,[1]баллы!$A$1:$F$101,K25+1),0)</f>
        <v>0</v>
      </c>
      <c r="V25" s="32"/>
      <c r="W25" s="32"/>
      <c r="X25" s="32">
        <f t="shared" si="1"/>
        <v>0</v>
      </c>
      <c r="Y25" s="31">
        <f>IF(AND(N25&lt;&gt;0,M25&lt;=5),VLOOKUP(N25,[1]баллы!$A$1:$F$101,M25+1),0)</f>
        <v>0</v>
      </c>
      <c r="Z25" s="31">
        <f>IF(AND(P25&lt;&gt;0,O25&lt;=5),VLOOKUP(P25,[1]баллы!$A$1:$F$101,O25+1),0)</f>
        <v>0</v>
      </c>
      <c r="AA25" s="31">
        <f>IF(AND(R25&lt;&gt;0,Q25&lt;=5),VLOOKUP(R25,[1]баллы!$A$1:$F$101,Q25+1),0)</f>
        <v>0</v>
      </c>
      <c r="AB25" s="33">
        <f t="shared" si="2"/>
        <v>0</v>
      </c>
      <c r="AC25" s="34" t="e">
        <f t="shared" si="3"/>
        <v>#DIV/0!</v>
      </c>
    </row>
    <row r="26" spans="1:29" s="27" customFormat="1">
      <c r="A26" s="26"/>
      <c r="B26" s="36" t="s">
        <v>61</v>
      </c>
      <c r="C26" s="36" t="s">
        <v>28</v>
      </c>
      <c r="D26" s="27">
        <v>1979</v>
      </c>
      <c r="E26" s="28">
        <v>23</v>
      </c>
      <c r="F26" s="26">
        <f t="shared" si="0"/>
        <v>0</v>
      </c>
      <c r="G26" s="26"/>
      <c r="H26" s="35"/>
      <c r="I26" s="26"/>
      <c r="J26" s="35"/>
      <c r="K26" s="26"/>
      <c r="L26" s="35"/>
      <c r="M26" s="26"/>
      <c r="N26" s="30"/>
      <c r="O26" s="26"/>
      <c r="P26" s="30"/>
      <c r="Q26" s="26"/>
      <c r="R26" s="35"/>
      <c r="S26" s="31">
        <f>IF(AND(H26&lt;&gt;0,G26&lt;=5),VLOOKUP(H26,[1]баллы!$A$1:$F$101,G26+1),0)</f>
        <v>0</v>
      </c>
      <c r="T26" s="31">
        <f>IF(AND(J26&lt;&gt;0,I26&lt;=5),VLOOKUP(J26,[1]баллы!$A$1:$F$101,I26+1),0)</f>
        <v>0</v>
      </c>
      <c r="U26" s="31">
        <f>IF(AND(L26&lt;&gt;0,K26&lt;=5),VLOOKUP(L26,[1]баллы!$A$1:$F$101,K26+1),0)</f>
        <v>0</v>
      </c>
      <c r="V26" s="32"/>
      <c r="W26" s="32"/>
      <c r="X26" s="32">
        <f t="shared" si="1"/>
        <v>0</v>
      </c>
      <c r="Y26" s="31">
        <f>IF(AND(N26&lt;&gt;0,M26&lt;=5),VLOOKUP(N26,[1]баллы!$A$1:$F$101,M26+1),0)</f>
        <v>0</v>
      </c>
      <c r="Z26" s="31">
        <f>IF(AND(P26&lt;&gt;0,O26&lt;=5),VLOOKUP(P26,[1]баллы!$A$1:$F$101,O26+1),0)</f>
        <v>0</v>
      </c>
      <c r="AA26" s="31">
        <f>IF(AND(R26&lt;&gt;0,Q26&lt;=5),VLOOKUP(R26,[1]баллы!$A$1:$F$101,Q26+1),0)</f>
        <v>0</v>
      </c>
      <c r="AB26" s="33">
        <f t="shared" si="2"/>
        <v>0</v>
      </c>
      <c r="AC26" s="34" t="e">
        <f t="shared" si="3"/>
        <v>#DIV/0!</v>
      </c>
    </row>
    <row r="27" spans="1:29" s="27" customFormat="1">
      <c r="A27" s="26"/>
      <c r="B27" s="36" t="s">
        <v>122</v>
      </c>
      <c r="C27" s="36" t="s">
        <v>26</v>
      </c>
      <c r="D27" s="27">
        <v>1978</v>
      </c>
      <c r="E27" s="28">
        <v>24</v>
      </c>
      <c r="F27" s="26">
        <f t="shared" si="0"/>
        <v>0</v>
      </c>
      <c r="G27" s="26"/>
      <c r="H27" s="29"/>
      <c r="I27" s="26"/>
      <c r="J27" s="30"/>
      <c r="K27" s="26"/>
      <c r="L27" s="30"/>
      <c r="M27" s="26"/>
      <c r="N27" s="30"/>
      <c r="O27" s="26"/>
      <c r="P27" s="30"/>
      <c r="Q27" s="26"/>
      <c r="R27" s="30"/>
      <c r="S27" s="31">
        <f>IF(AND(H27&lt;&gt;0,G27&lt;=5),VLOOKUP(H27,[1]баллы!$A$1:$F$101,G27+1),0)</f>
        <v>0</v>
      </c>
      <c r="T27" s="31">
        <f>IF(AND(J27&lt;&gt;0,I27&lt;=5),VLOOKUP(J27,[1]баллы!$A$1:$F$101,I27+1),0)</f>
        <v>0</v>
      </c>
      <c r="U27" s="31">
        <f>IF(AND(L27&lt;&gt;0,K27&lt;=5),VLOOKUP(L27,[1]баллы!$A$1:$F$101,K27+1),0)</f>
        <v>0</v>
      </c>
      <c r="V27" s="32"/>
      <c r="W27" s="32"/>
      <c r="X27" s="32">
        <f t="shared" si="1"/>
        <v>0</v>
      </c>
      <c r="Y27" s="31">
        <f>IF(AND(N27&lt;&gt;0,M27&lt;=5),VLOOKUP(N27,[1]баллы!$A$1:$F$101,M27+1),0)</f>
        <v>0</v>
      </c>
      <c r="Z27" s="31">
        <f>IF(AND(P27&lt;&gt;0,O27&lt;=5),VLOOKUP(P27,[1]баллы!$A$1:$F$101,O27+1),0)</f>
        <v>0</v>
      </c>
      <c r="AA27" s="31">
        <f>IF(AND(R27&lt;&gt;0,Q27&lt;=5),VLOOKUP(R27,[1]баллы!$A$1:$F$101,Q27+1),0)</f>
        <v>0</v>
      </c>
      <c r="AB27" s="33">
        <f t="shared" si="2"/>
        <v>0</v>
      </c>
      <c r="AC27" s="34" t="e">
        <f t="shared" si="3"/>
        <v>#DIV/0!</v>
      </c>
    </row>
    <row r="28" spans="1:29" s="27" customFormat="1">
      <c r="A28" s="26"/>
      <c r="B28" s="27" t="s">
        <v>54</v>
      </c>
      <c r="C28" s="27" t="s">
        <v>26</v>
      </c>
      <c r="D28" s="27">
        <v>1975</v>
      </c>
      <c r="E28" s="28">
        <v>25</v>
      </c>
      <c r="F28" s="26">
        <f t="shared" si="0"/>
        <v>0</v>
      </c>
      <c r="G28" s="26"/>
      <c r="H28" s="29"/>
      <c r="I28" s="26"/>
      <c r="J28" s="35"/>
      <c r="K28" s="26"/>
      <c r="L28" s="35"/>
      <c r="M28" s="26"/>
      <c r="N28" s="30"/>
      <c r="O28" s="26"/>
      <c r="P28" s="30"/>
      <c r="Q28" s="26"/>
      <c r="R28" s="35"/>
      <c r="S28" s="31">
        <f>IF(AND(H28&lt;&gt;0,G28&lt;=5),VLOOKUP(H28,[1]баллы!$A$1:$F$101,G28+1),0)</f>
        <v>0</v>
      </c>
      <c r="T28" s="31">
        <f>IF(AND(J28&lt;&gt;0,I28&lt;=5),VLOOKUP(J28,[1]баллы!$A$1:$F$101,I28+1),0)</f>
        <v>0</v>
      </c>
      <c r="U28" s="31">
        <f>IF(AND(L28&lt;&gt;0,K28&lt;=5),VLOOKUP(L28,[1]баллы!$A$1:$F$101,K28+1),0)</f>
        <v>0</v>
      </c>
      <c r="V28" s="32"/>
      <c r="W28" s="32"/>
      <c r="X28" s="32">
        <f t="shared" si="1"/>
        <v>0</v>
      </c>
      <c r="Y28" s="31">
        <f>IF(AND(N28&lt;&gt;0,M28&lt;=5),VLOOKUP(N28,[1]баллы!$A$1:$F$101,M28+1),0)</f>
        <v>0</v>
      </c>
      <c r="Z28" s="31">
        <f>IF(AND(P28&lt;&gt;0,O28&lt;=5),VLOOKUP(P28,[1]баллы!$A$1:$F$101,O28+1),0)</f>
        <v>0</v>
      </c>
      <c r="AA28" s="31">
        <f>IF(AND(R28&lt;&gt;0,Q28&lt;=5),VLOOKUP(R28,[1]баллы!$A$1:$F$101,Q28+1),0)</f>
        <v>0</v>
      </c>
      <c r="AB28" s="33">
        <f t="shared" si="2"/>
        <v>0</v>
      </c>
      <c r="AC28" s="34" t="e">
        <f t="shared" si="3"/>
        <v>#DIV/0!</v>
      </c>
    </row>
    <row r="29" spans="1:29" s="27" customFormat="1">
      <c r="A29" s="26"/>
      <c r="B29" s="27" t="s">
        <v>76</v>
      </c>
      <c r="C29" s="36" t="s">
        <v>28</v>
      </c>
      <c r="D29" s="27">
        <v>1987</v>
      </c>
      <c r="E29" s="28">
        <v>26</v>
      </c>
      <c r="F29" s="26">
        <f t="shared" si="0"/>
        <v>0</v>
      </c>
      <c r="G29" s="26"/>
      <c r="H29" s="30"/>
      <c r="I29" s="26"/>
      <c r="J29" s="30"/>
      <c r="K29" s="26"/>
      <c r="L29" s="30"/>
      <c r="M29" s="26"/>
      <c r="N29" s="30"/>
      <c r="O29" s="26"/>
      <c r="P29" s="30"/>
      <c r="Q29" s="26"/>
      <c r="R29" s="30"/>
      <c r="S29" s="31">
        <f>IF(AND(H29&lt;&gt;0,G29&lt;=5),VLOOKUP(H29,[1]баллы!$A$1:$F$101,G29+1),0)</f>
        <v>0</v>
      </c>
      <c r="T29" s="31">
        <f>IF(AND(J29&lt;&gt;0,I29&lt;=5),VLOOKUP(J29,[1]баллы!$A$1:$F$101,I29+1),0)</f>
        <v>0</v>
      </c>
      <c r="U29" s="31">
        <f>IF(AND(L29&lt;&gt;0,K29&lt;=5),VLOOKUP(L29,[1]баллы!$A$1:$F$101,K29+1),0)</f>
        <v>0</v>
      </c>
      <c r="V29" s="32"/>
      <c r="W29" s="32"/>
      <c r="X29" s="32">
        <f t="shared" si="1"/>
        <v>0</v>
      </c>
      <c r="Y29" s="31">
        <f>IF(AND(N29&lt;&gt;0,M29&lt;=5),VLOOKUP(N29,[1]баллы!$A$1:$F$101,M29+1),0)</f>
        <v>0</v>
      </c>
      <c r="Z29" s="31">
        <f>IF(AND(P29&lt;&gt;0,O29&lt;=5),VLOOKUP(P29,[1]баллы!$A$1:$F$101,O29+1),0)</f>
        <v>0</v>
      </c>
      <c r="AA29" s="31">
        <f>IF(AND(R29&lt;&gt;0,Q29&lt;=5),VLOOKUP(R29,[1]баллы!$A$1:$F$101,Q29+1),0)</f>
        <v>0</v>
      </c>
      <c r="AB29" s="33">
        <f t="shared" si="2"/>
        <v>0</v>
      </c>
      <c r="AC29" s="34" t="e">
        <f t="shared" si="3"/>
        <v>#DIV/0!</v>
      </c>
    </row>
    <row r="30" spans="1:29" s="27" customFormat="1">
      <c r="A30" s="26"/>
      <c r="B30" s="27" t="s">
        <v>91</v>
      </c>
      <c r="C30" s="27" t="s">
        <v>26</v>
      </c>
      <c r="D30" s="27">
        <v>1982</v>
      </c>
      <c r="E30" s="28">
        <v>27</v>
      </c>
      <c r="F30" s="26">
        <f t="shared" si="0"/>
        <v>0</v>
      </c>
      <c r="G30" s="26"/>
      <c r="H30" s="35"/>
      <c r="I30" s="26"/>
      <c r="J30" s="35"/>
      <c r="K30" s="26"/>
      <c r="L30" s="35"/>
      <c r="M30" s="26"/>
      <c r="N30" s="30"/>
      <c r="O30" s="26"/>
      <c r="P30" s="30"/>
      <c r="Q30" s="26"/>
      <c r="R30" s="35"/>
      <c r="S30" s="31">
        <f>IF(AND(H30&lt;&gt;0,G30&lt;=5),VLOOKUP(H30,[1]баллы!$A$1:$F$101,G30+1),0)</f>
        <v>0</v>
      </c>
      <c r="T30" s="31">
        <f>IF(AND(J30&lt;&gt;0,I30&lt;=5),VLOOKUP(J30,[1]баллы!$A$1:$F$101,I30+1),0)</f>
        <v>0</v>
      </c>
      <c r="U30" s="31">
        <f>IF(AND(L30&lt;&gt;0,K30&lt;=5),VLOOKUP(L30,[1]баллы!$A$1:$F$101,K30+1),0)</f>
        <v>0</v>
      </c>
      <c r="V30" s="32"/>
      <c r="W30" s="32"/>
      <c r="X30" s="32">
        <f t="shared" si="1"/>
        <v>0</v>
      </c>
      <c r="Y30" s="31">
        <f>IF(AND(N30&lt;&gt;0,M30&lt;=5),VLOOKUP(N30,[1]баллы!$A$1:$F$101,M30+1),0)</f>
        <v>0</v>
      </c>
      <c r="Z30" s="31">
        <f>IF(AND(P30&lt;&gt;0,O30&lt;=5),VLOOKUP(P30,[1]баллы!$A$1:$F$101,O30+1),0)</f>
        <v>0</v>
      </c>
      <c r="AA30" s="31">
        <f>IF(AND(R30&lt;&gt;0,Q30&lt;=5),VLOOKUP(R30,[1]баллы!$A$1:$F$101,Q30+1),0)</f>
        <v>0</v>
      </c>
      <c r="AB30" s="33">
        <f t="shared" si="2"/>
        <v>0</v>
      </c>
      <c r="AC30" s="34" t="e">
        <f t="shared" si="3"/>
        <v>#DIV/0!</v>
      </c>
    </row>
    <row r="31" spans="1:29" s="27" customFormat="1">
      <c r="A31" s="26"/>
      <c r="B31" s="27" t="s">
        <v>104</v>
      </c>
      <c r="C31" s="27" t="s">
        <v>27</v>
      </c>
      <c r="D31" s="27">
        <v>1971</v>
      </c>
      <c r="E31" s="28">
        <v>28</v>
      </c>
      <c r="F31" s="26">
        <f t="shared" si="0"/>
        <v>0</v>
      </c>
      <c r="G31" s="26"/>
      <c r="H31" s="35"/>
      <c r="I31" s="26"/>
      <c r="J31" s="35"/>
      <c r="K31" s="26"/>
      <c r="L31" s="35"/>
      <c r="M31" s="26"/>
      <c r="N31" s="30"/>
      <c r="O31" s="26"/>
      <c r="P31" s="30"/>
      <c r="Q31" s="26"/>
      <c r="R31" s="35"/>
      <c r="S31" s="31">
        <f>IF(AND(H31&lt;&gt;0,G31&lt;=5),VLOOKUP(H31,[1]баллы!$A$1:$F$101,G31+1),0)</f>
        <v>0</v>
      </c>
      <c r="T31" s="31">
        <f>IF(AND(J31&lt;&gt;0,I31&lt;=5),VLOOKUP(J31,[1]баллы!$A$1:$F$101,I31+1),0)</f>
        <v>0</v>
      </c>
      <c r="U31" s="31">
        <f>IF(AND(L31&lt;&gt;0,K31&lt;=5),VLOOKUP(L31,[1]баллы!$A$1:$F$101,K31+1),0)</f>
        <v>0</v>
      </c>
      <c r="V31" s="32"/>
      <c r="W31" s="32"/>
      <c r="X31" s="32">
        <f t="shared" si="1"/>
        <v>0</v>
      </c>
      <c r="Y31" s="31">
        <f>IF(AND(N31&lt;&gt;0,M31&lt;=5),VLOOKUP(N31,[1]баллы!$A$1:$F$101,M31+1),0)</f>
        <v>0</v>
      </c>
      <c r="Z31" s="31">
        <f>IF(AND(P31&lt;&gt;0,O31&lt;=5),VLOOKUP(P31,[1]баллы!$A$1:$F$101,O31+1),0)</f>
        <v>0</v>
      </c>
      <c r="AA31" s="31">
        <f>IF(AND(R31&lt;&gt;0,Q31&lt;=5),VLOOKUP(R31,[1]баллы!$A$1:$F$101,Q31+1),0)</f>
        <v>0</v>
      </c>
      <c r="AB31" s="33">
        <f t="shared" si="2"/>
        <v>0</v>
      </c>
      <c r="AC31" s="34" t="e">
        <f t="shared" si="3"/>
        <v>#DIV/0!</v>
      </c>
    </row>
    <row r="32" spans="1:29" s="27" customFormat="1">
      <c r="A32" s="26"/>
      <c r="B32" s="36" t="s">
        <v>81</v>
      </c>
      <c r="C32" s="36" t="s">
        <v>28</v>
      </c>
      <c r="D32" s="27">
        <v>1963</v>
      </c>
      <c r="E32" s="28">
        <v>29</v>
      </c>
      <c r="F32" s="26">
        <f t="shared" si="0"/>
        <v>0</v>
      </c>
      <c r="G32" s="26"/>
      <c r="H32" s="35"/>
      <c r="I32" s="26"/>
      <c r="J32" s="35"/>
      <c r="K32" s="26"/>
      <c r="L32" s="35"/>
      <c r="M32" s="26"/>
      <c r="N32" s="30"/>
      <c r="O32" s="26"/>
      <c r="P32" s="30"/>
      <c r="Q32" s="26"/>
      <c r="R32" s="35"/>
      <c r="S32" s="31">
        <f>IF(AND(H32&lt;&gt;0,G32&lt;=5),VLOOKUP(H32,[1]баллы!$A$1:$F$101,G32+1),0)</f>
        <v>0</v>
      </c>
      <c r="T32" s="31">
        <f>IF(AND(J32&lt;&gt;0,I32&lt;=5),VLOOKUP(J32,[1]баллы!$A$1:$F$101,I32+1),0)</f>
        <v>0</v>
      </c>
      <c r="U32" s="31">
        <f>IF(AND(L32&lt;&gt;0,K32&lt;=5),VLOOKUP(L32,[1]баллы!$A$1:$F$101,K32+1),0)</f>
        <v>0</v>
      </c>
      <c r="V32" s="32"/>
      <c r="W32" s="32"/>
      <c r="X32" s="32">
        <f t="shared" si="1"/>
        <v>0</v>
      </c>
      <c r="Y32" s="31">
        <f>IF(AND(N32&lt;&gt;0,M32&lt;=5),VLOOKUP(N32,[1]баллы!$A$1:$F$101,M32+1),0)</f>
        <v>0</v>
      </c>
      <c r="Z32" s="31">
        <f>IF(AND(P32&lt;&gt;0,O32&lt;=5),VLOOKUP(P32,[1]баллы!$A$1:$F$101,O32+1),0)</f>
        <v>0</v>
      </c>
      <c r="AA32" s="31">
        <f>IF(AND(R32&lt;&gt;0,Q32&lt;=5),VLOOKUP(R32,[1]баллы!$A$1:$F$101,Q32+1),0)</f>
        <v>0</v>
      </c>
      <c r="AB32" s="33">
        <f t="shared" si="2"/>
        <v>0</v>
      </c>
      <c r="AC32" s="34" t="e">
        <f t="shared" si="3"/>
        <v>#DIV/0!</v>
      </c>
    </row>
    <row r="33" spans="1:29" s="27" customFormat="1">
      <c r="A33" s="26"/>
      <c r="B33" s="36" t="s">
        <v>60</v>
      </c>
      <c r="C33" s="36" t="s">
        <v>26</v>
      </c>
      <c r="D33" s="27">
        <v>1971</v>
      </c>
      <c r="E33" s="28">
        <v>30</v>
      </c>
      <c r="F33" s="26">
        <f t="shared" si="0"/>
        <v>0</v>
      </c>
      <c r="G33" s="26"/>
      <c r="H33" s="29"/>
      <c r="I33" s="26"/>
      <c r="J33" s="30"/>
      <c r="K33" s="26"/>
      <c r="L33" s="30"/>
      <c r="M33" s="26"/>
      <c r="N33" s="30"/>
      <c r="O33" s="26"/>
      <c r="P33" s="30"/>
      <c r="Q33" s="26"/>
      <c r="R33" s="30"/>
      <c r="S33" s="31">
        <f>IF(AND(H33&lt;&gt;0,G33&lt;=5),VLOOKUP(H33,[1]баллы!$A$1:$F$101,G33+1),0)</f>
        <v>0</v>
      </c>
      <c r="T33" s="31">
        <f>IF(AND(J33&lt;&gt;0,I33&lt;=5),VLOOKUP(J33,[1]баллы!$A$1:$F$101,I33+1),0)</f>
        <v>0</v>
      </c>
      <c r="U33" s="31">
        <f>IF(AND(L33&lt;&gt;0,K33&lt;=5),VLOOKUP(L33,[1]баллы!$A$1:$F$101,K33+1),0)</f>
        <v>0</v>
      </c>
      <c r="V33" s="32"/>
      <c r="W33" s="32"/>
      <c r="X33" s="32">
        <f t="shared" si="1"/>
        <v>0</v>
      </c>
      <c r="Y33" s="31">
        <f>IF(AND(N33&lt;&gt;0,M33&lt;=5),VLOOKUP(N33,[1]баллы!$A$1:$F$101,M33+1),0)</f>
        <v>0</v>
      </c>
      <c r="Z33" s="31">
        <f>IF(AND(P33&lt;&gt;0,O33&lt;=5),VLOOKUP(P33,[1]баллы!$A$1:$F$101,O33+1),0)</f>
        <v>0</v>
      </c>
      <c r="AA33" s="31">
        <f>IF(AND(R33&lt;&gt;0,Q33&lt;=5),VLOOKUP(R33,[1]баллы!$A$1:$F$101,Q33+1),0)</f>
        <v>0</v>
      </c>
      <c r="AB33" s="33">
        <f t="shared" si="2"/>
        <v>0</v>
      </c>
      <c r="AC33" s="34" t="e">
        <f t="shared" si="3"/>
        <v>#DIV/0!</v>
      </c>
    </row>
    <row r="34" spans="1:29" s="27" customFormat="1">
      <c r="A34" s="26"/>
      <c r="B34" s="36" t="s">
        <v>63</v>
      </c>
      <c r="C34" s="36" t="s">
        <v>30</v>
      </c>
      <c r="D34" s="27">
        <v>1996</v>
      </c>
      <c r="E34" s="28">
        <v>31</v>
      </c>
      <c r="F34" s="26">
        <f t="shared" si="0"/>
        <v>0</v>
      </c>
      <c r="G34" s="26"/>
      <c r="H34" s="29"/>
      <c r="I34" s="26"/>
      <c r="J34" s="30"/>
      <c r="K34" s="26"/>
      <c r="L34" s="30"/>
      <c r="M34" s="26"/>
      <c r="N34" s="30"/>
      <c r="O34" s="26"/>
      <c r="P34" s="30"/>
      <c r="Q34" s="26"/>
      <c r="R34" s="30"/>
      <c r="S34" s="31">
        <f>IF(AND(H34&lt;&gt;0,G34&lt;=5),VLOOKUP(H34,[1]баллы!$A$1:$F$101,G34+1),0)</f>
        <v>0</v>
      </c>
      <c r="T34" s="31">
        <f>IF(AND(J34&lt;&gt;0,I34&lt;=5),VLOOKUP(J34,[1]баллы!$A$1:$F$101,I34+1),0)</f>
        <v>0</v>
      </c>
      <c r="U34" s="31">
        <f>IF(AND(L34&lt;&gt;0,K34&lt;=5),VLOOKUP(L34,[1]баллы!$A$1:$F$101,K34+1),0)</f>
        <v>0</v>
      </c>
      <c r="V34" s="32"/>
      <c r="W34" s="32"/>
      <c r="X34" s="32">
        <f t="shared" si="1"/>
        <v>0</v>
      </c>
      <c r="Y34" s="31">
        <f>IF(AND(N34&lt;&gt;0,M34&lt;=5),VLOOKUP(N34,[1]баллы!$A$1:$F$101,M34+1),0)</f>
        <v>0</v>
      </c>
      <c r="Z34" s="31">
        <f>IF(AND(P34&lt;&gt;0,O34&lt;=5),VLOOKUP(P34,[1]баллы!$A$1:$F$101,O34+1),0)</f>
        <v>0</v>
      </c>
      <c r="AA34" s="31">
        <f>IF(AND(R34&lt;&gt;0,Q34&lt;=5),VLOOKUP(R34,[1]баллы!$A$1:$F$101,Q34+1),0)</f>
        <v>0</v>
      </c>
      <c r="AB34" s="33">
        <f t="shared" si="2"/>
        <v>0</v>
      </c>
      <c r="AC34" s="34" t="e">
        <f t="shared" si="3"/>
        <v>#DIV/0!</v>
      </c>
    </row>
    <row r="35" spans="1:29" s="27" customFormat="1">
      <c r="A35" s="26"/>
      <c r="B35" s="36" t="s">
        <v>36</v>
      </c>
      <c r="C35" s="36" t="s">
        <v>30</v>
      </c>
      <c r="D35" s="27">
        <v>1977</v>
      </c>
      <c r="E35" s="28">
        <v>32</v>
      </c>
      <c r="F35" s="26">
        <f t="shared" ref="F35:F66" si="4">COUNTA(H35,J35,L35,N35,P35,R35)</f>
        <v>0</v>
      </c>
      <c r="G35" s="26"/>
      <c r="H35" s="35"/>
      <c r="I35" s="26"/>
      <c r="J35" s="35"/>
      <c r="K35" s="26"/>
      <c r="L35" s="35"/>
      <c r="M35" s="26"/>
      <c r="N35" s="30"/>
      <c r="O35" s="26"/>
      <c r="P35" s="30"/>
      <c r="Q35" s="26"/>
      <c r="R35" s="35"/>
      <c r="S35" s="31">
        <f>IF(AND(H35&lt;&gt;0,G35&lt;=5),VLOOKUP(H35,[1]баллы!$A$1:$F$101,G35+1),0)</f>
        <v>0</v>
      </c>
      <c r="T35" s="31">
        <f>IF(AND(J35&lt;&gt;0,I35&lt;=5),VLOOKUP(J35,[1]баллы!$A$1:$F$101,I35+1),0)</f>
        <v>0</v>
      </c>
      <c r="U35" s="31">
        <f>IF(AND(L35&lt;&gt;0,K35&lt;=5),VLOOKUP(L35,[1]баллы!$A$1:$F$101,K35+1),0)</f>
        <v>0</v>
      </c>
      <c r="V35" s="32"/>
      <c r="W35" s="32"/>
      <c r="X35" s="32">
        <f t="shared" ref="X35:X66" si="5">ABS(W35-V35)*5</f>
        <v>0</v>
      </c>
      <c r="Y35" s="31">
        <f>IF(AND(N35&lt;&gt;0,M35&lt;=5),VLOOKUP(N35,[1]баллы!$A$1:$F$101,M35+1),0)</f>
        <v>0</v>
      </c>
      <c r="Z35" s="31">
        <f>IF(AND(P35&lt;&gt;0,O35&lt;=5),VLOOKUP(P35,[1]баллы!$A$1:$F$101,O35+1),0)</f>
        <v>0</v>
      </c>
      <c r="AA35" s="31">
        <f>IF(AND(R35&lt;&gt;0,Q35&lt;=5),VLOOKUP(R35,[1]баллы!$A$1:$F$101,Q35+1),0)</f>
        <v>0</v>
      </c>
      <c r="AB35" s="33">
        <f t="shared" ref="AB35:AB66" si="6">S35+T35+U35+X35+Y35+Z35+AA35</f>
        <v>0</v>
      </c>
      <c r="AC35" s="34" t="e">
        <f t="shared" ref="AC35:AC66" si="7">AB35/F35</f>
        <v>#DIV/0!</v>
      </c>
    </row>
    <row r="36" spans="1:29" s="27" customFormat="1">
      <c r="A36" s="26"/>
      <c r="B36" s="27" t="s">
        <v>38</v>
      </c>
      <c r="C36" s="27" t="s">
        <v>26</v>
      </c>
      <c r="D36" s="27">
        <v>1982</v>
      </c>
      <c r="E36" s="28">
        <v>33</v>
      </c>
      <c r="F36" s="26">
        <f t="shared" si="4"/>
        <v>0</v>
      </c>
      <c r="G36" s="26"/>
      <c r="H36" s="35"/>
      <c r="I36" s="26"/>
      <c r="J36" s="35"/>
      <c r="K36" s="26"/>
      <c r="L36" s="35"/>
      <c r="M36" s="26"/>
      <c r="N36" s="30"/>
      <c r="O36" s="26"/>
      <c r="P36" s="30"/>
      <c r="Q36" s="26"/>
      <c r="R36" s="35"/>
      <c r="S36" s="31">
        <f>IF(AND(H36&lt;&gt;0,G36&lt;=5),VLOOKUP(H36,[1]баллы!$A$1:$F$101,G36+1),0)</f>
        <v>0</v>
      </c>
      <c r="T36" s="31">
        <f>IF(AND(J36&lt;&gt;0,I36&lt;=5),VLOOKUP(J36,[1]баллы!$A$1:$F$101,I36+1),0)</f>
        <v>0</v>
      </c>
      <c r="U36" s="31">
        <f>IF(AND(L36&lt;&gt;0,K36&lt;=5),VLOOKUP(L36,[1]баллы!$A$1:$F$101,K36+1),0)</f>
        <v>0</v>
      </c>
      <c r="V36" s="32"/>
      <c r="W36" s="32"/>
      <c r="X36" s="32">
        <f t="shared" si="5"/>
        <v>0</v>
      </c>
      <c r="Y36" s="31">
        <f>IF(AND(N36&lt;&gt;0,M36&lt;=5),VLOOKUP(N36,[1]баллы!$A$1:$F$101,M36+1),0)</f>
        <v>0</v>
      </c>
      <c r="Z36" s="31">
        <f>IF(AND(P36&lt;&gt;0,O36&lt;=5),VLOOKUP(P36,[1]баллы!$A$1:$F$101,O36+1),0)</f>
        <v>0</v>
      </c>
      <c r="AA36" s="31">
        <f>IF(AND(R36&lt;&gt;0,Q36&lt;=5),VLOOKUP(R36,[1]баллы!$A$1:$F$101,Q36+1),0)</f>
        <v>0</v>
      </c>
      <c r="AB36" s="33">
        <f t="shared" si="6"/>
        <v>0</v>
      </c>
      <c r="AC36" s="34" t="e">
        <f t="shared" si="7"/>
        <v>#DIV/0!</v>
      </c>
    </row>
    <row r="37" spans="1:29" s="27" customFormat="1">
      <c r="A37" s="26"/>
      <c r="B37" s="27" t="s">
        <v>101</v>
      </c>
      <c r="C37" s="27" t="s">
        <v>26</v>
      </c>
      <c r="D37" s="27">
        <v>1992</v>
      </c>
      <c r="E37" s="28">
        <v>34</v>
      </c>
      <c r="F37" s="26">
        <f t="shared" si="4"/>
        <v>0</v>
      </c>
      <c r="G37" s="26"/>
      <c r="H37" s="35"/>
      <c r="I37" s="26"/>
      <c r="J37" s="35"/>
      <c r="K37" s="26"/>
      <c r="L37" s="35"/>
      <c r="M37" s="26"/>
      <c r="N37" s="30"/>
      <c r="O37" s="26"/>
      <c r="P37" s="30"/>
      <c r="Q37" s="26"/>
      <c r="R37" s="35"/>
      <c r="S37" s="31">
        <f>IF(AND(H37&lt;&gt;0,G37&lt;=5),VLOOKUP(H37,[1]баллы!$A$1:$F$101,G37+1),0)</f>
        <v>0</v>
      </c>
      <c r="T37" s="31">
        <f>IF(AND(J37&lt;&gt;0,I37&lt;=5),VLOOKUP(J37,[1]баллы!$A$1:$F$101,I37+1),0)</f>
        <v>0</v>
      </c>
      <c r="U37" s="31">
        <f>IF(AND(L37&lt;&gt;0,K37&lt;=5),VLOOKUP(L37,[1]баллы!$A$1:$F$101,K37+1),0)</f>
        <v>0</v>
      </c>
      <c r="V37" s="32"/>
      <c r="W37" s="32"/>
      <c r="X37" s="32">
        <f t="shared" si="5"/>
        <v>0</v>
      </c>
      <c r="Y37" s="31">
        <f>IF(AND(N37&lt;&gt;0,M37&lt;=5),VLOOKUP(N37,[1]баллы!$A$1:$F$101,M37+1),0)</f>
        <v>0</v>
      </c>
      <c r="Z37" s="31">
        <f>IF(AND(P37&lt;&gt;0,O37&lt;=5),VLOOKUP(P37,[1]баллы!$A$1:$F$101,O37+1),0)</f>
        <v>0</v>
      </c>
      <c r="AA37" s="31">
        <f>IF(AND(R37&lt;&gt;0,Q37&lt;=5),VLOOKUP(R37,[1]баллы!$A$1:$F$101,Q37+1),0)</f>
        <v>0</v>
      </c>
      <c r="AB37" s="33">
        <f t="shared" si="6"/>
        <v>0</v>
      </c>
      <c r="AC37" s="34" t="e">
        <f t="shared" si="7"/>
        <v>#DIV/0!</v>
      </c>
    </row>
    <row r="38" spans="1:29" s="27" customFormat="1">
      <c r="A38" s="26"/>
      <c r="B38" s="27" t="s">
        <v>94</v>
      </c>
      <c r="C38" s="27" t="s">
        <v>26</v>
      </c>
      <c r="D38" s="27">
        <v>1984</v>
      </c>
      <c r="E38" s="28">
        <v>35</v>
      </c>
      <c r="F38" s="26">
        <f t="shared" si="4"/>
        <v>0</v>
      </c>
      <c r="G38" s="26"/>
      <c r="H38" s="35"/>
      <c r="I38" s="26"/>
      <c r="J38" s="35"/>
      <c r="K38" s="26"/>
      <c r="L38" s="35"/>
      <c r="M38" s="26"/>
      <c r="N38" s="30"/>
      <c r="O38" s="26"/>
      <c r="P38" s="30"/>
      <c r="Q38" s="26"/>
      <c r="R38" s="35"/>
      <c r="S38" s="31">
        <f>IF(AND(H38&lt;&gt;0,G38&lt;=5),VLOOKUP(H38,[1]баллы!$A$1:$F$101,G38+1),0)</f>
        <v>0</v>
      </c>
      <c r="T38" s="31">
        <f>IF(AND(J38&lt;&gt;0,I38&lt;=5),VLOOKUP(J38,[1]баллы!$A$1:$F$101,I38+1),0)</f>
        <v>0</v>
      </c>
      <c r="U38" s="31">
        <f>IF(AND(L38&lt;&gt;0,K38&lt;=5),VLOOKUP(L38,[1]баллы!$A$1:$F$101,K38+1),0)</f>
        <v>0</v>
      </c>
      <c r="V38" s="32"/>
      <c r="W38" s="32"/>
      <c r="X38" s="32">
        <f t="shared" si="5"/>
        <v>0</v>
      </c>
      <c r="Y38" s="31">
        <f>IF(AND(N38&lt;&gt;0,M38&lt;=5),VLOOKUP(N38,[1]баллы!$A$1:$F$101,M38+1),0)</f>
        <v>0</v>
      </c>
      <c r="Z38" s="31">
        <f>IF(AND(P38&lt;&gt;0,O38&lt;=5),VLOOKUP(P38,[1]баллы!$A$1:$F$101,O38+1),0)</f>
        <v>0</v>
      </c>
      <c r="AA38" s="31">
        <f>IF(AND(R38&lt;&gt;0,Q38&lt;=5),VLOOKUP(R38,[1]баллы!$A$1:$F$101,Q38+1),0)</f>
        <v>0</v>
      </c>
      <c r="AB38" s="33">
        <f t="shared" si="6"/>
        <v>0</v>
      </c>
      <c r="AC38" s="34" t="e">
        <f t="shared" si="7"/>
        <v>#DIV/0!</v>
      </c>
    </row>
    <row r="39" spans="1:29" s="27" customFormat="1">
      <c r="A39" s="26"/>
      <c r="B39" s="27" t="s">
        <v>96</v>
      </c>
      <c r="C39" s="27" t="s">
        <v>100</v>
      </c>
      <c r="D39" s="27">
        <v>1998</v>
      </c>
      <c r="E39" s="28">
        <v>36</v>
      </c>
      <c r="F39" s="26">
        <f t="shared" si="4"/>
        <v>0</v>
      </c>
      <c r="G39" s="26"/>
      <c r="H39" s="35"/>
      <c r="I39" s="26"/>
      <c r="J39" s="35"/>
      <c r="K39" s="26"/>
      <c r="L39" s="35"/>
      <c r="M39" s="26"/>
      <c r="N39" s="30"/>
      <c r="O39" s="26"/>
      <c r="P39" s="30"/>
      <c r="Q39" s="26"/>
      <c r="R39" s="35"/>
      <c r="S39" s="31">
        <f>IF(AND(H39&lt;&gt;0,G39&lt;=5),VLOOKUP(H39,[1]баллы!$A$1:$F$101,G39+1),0)</f>
        <v>0</v>
      </c>
      <c r="T39" s="31">
        <f>IF(AND(J39&lt;&gt;0,I39&lt;=5),VLOOKUP(J39,[1]баллы!$A$1:$F$101,I39+1),0)</f>
        <v>0</v>
      </c>
      <c r="U39" s="31">
        <f>IF(AND(L39&lt;&gt;0,K39&lt;=5),VLOOKUP(L39,[1]баллы!$A$1:$F$101,K39+1),0)</f>
        <v>0</v>
      </c>
      <c r="V39" s="32"/>
      <c r="W39" s="32"/>
      <c r="X39" s="32">
        <f t="shared" si="5"/>
        <v>0</v>
      </c>
      <c r="Y39" s="31">
        <f>IF(AND(N39&lt;&gt;0,M39&lt;=5),VLOOKUP(N39,[1]баллы!$A$1:$F$101,M39+1),0)</f>
        <v>0</v>
      </c>
      <c r="Z39" s="31">
        <f>IF(AND(P39&lt;&gt;0,O39&lt;=5),VLOOKUP(P39,[1]баллы!$A$1:$F$101,O39+1),0)</f>
        <v>0</v>
      </c>
      <c r="AA39" s="31">
        <f>IF(AND(R39&lt;&gt;0,Q39&lt;=5),VLOOKUP(R39,[1]баллы!$A$1:$F$101,Q39+1),0)</f>
        <v>0</v>
      </c>
      <c r="AB39" s="33">
        <f t="shared" si="6"/>
        <v>0</v>
      </c>
      <c r="AC39" s="34" t="e">
        <f t="shared" si="7"/>
        <v>#DIV/0!</v>
      </c>
    </row>
    <row r="40" spans="1:29" s="27" customFormat="1">
      <c r="A40" s="26"/>
      <c r="B40" s="36" t="s">
        <v>80</v>
      </c>
      <c r="C40" s="36" t="s">
        <v>26</v>
      </c>
      <c r="D40" s="27">
        <v>1998</v>
      </c>
      <c r="E40" s="28">
        <v>37</v>
      </c>
      <c r="F40" s="26">
        <f t="shared" si="4"/>
        <v>0</v>
      </c>
      <c r="G40" s="26"/>
      <c r="H40" s="35"/>
      <c r="I40" s="26"/>
      <c r="J40" s="35"/>
      <c r="K40" s="26"/>
      <c r="L40" s="35"/>
      <c r="M40" s="26"/>
      <c r="N40" s="30"/>
      <c r="O40" s="26"/>
      <c r="P40" s="30"/>
      <c r="Q40" s="26"/>
      <c r="R40" s="35"/>
      <c r="S40" s="31">
        <f>IF(AND(H40&lt;&gt;0,G40&lt;=5),VLOOKUP(H40,[1]баллы!$A$1:$F$101,G40+1),0)</f>
        <v>0</v>
      </c>
      <c r="T40" s="31">
        <f>IF(AND(J40&lt;&gt;0,I40&lt;=5),VLOOKUP(J40,[1]баллы!$A$1:$F$101,I40+1),0)</f>
        <v>0</v>
      </c>
      <c r="U40" s="31">
        <f>IF(AND(L40&lt;&gt;0,K40&lt;=5),VLOOKUP(L40,[1]баллы!$A$1:$F$101,K40+1),0)</f>
        <v>0</v>
      </c>
      <c r="V40" s="32"/>
      <c r="W40" s="32"/>
      <c r="X40" s="32">
        <f t="shared" si="5"/>
        <v>0</v>
      </c>
      <c r="Y40" s="31">
        <f>IF(AND(N40&lt;&gt;0,M40&lt;=5),VLOOKUP(N40,[1]баллы!$A$1:$F$101,M40+1),0)</f>
        <v>0</v>
      </c>
      <c r="Z40" s="31">
        <f>IF(AND(P40&lt;&gt;0,O40&lt;=5),VLOOKUP(P40,[1]баллы!$A$1:$F$101,O40+1),0)</f>
        <v>0</v>
      </c>
      <c r="AA40" s="31">
        <f>IF(AND(R40&lt;&gt;0,Q40&lt;=5),VLOOKUP(R40,[1]баллы!$A$1:$F$101,Q40+1),0)</f>
        <v>0</v>
      </c>
      <c r="AB40" s="33">
        <f t="shared" si="6"/>
        <v>0</v>
      </c>
      <c r="AC40" s="34" t="e">
        <f t="shared" si="7"/>
        <v>#DIV/0!</v>
      </c>
    </row>
    <row r="41" spans="1:29" s="27" customFormat="1">
      <c r="A41" s="26"/>
      <c r="B41" s="27" t="s">
        <v>92</v>
      </c>
      <c r="C41" s="27" t="s">
        <v>93</v>
      </c>
      <c r="D41" s="27">
        <v>1966</v>
      </c>
      <c r="E41" s="28">
        <v>38</v>
      </c>
      <c r="F41" s="26">
        <f t="shared" si="4"/>
        <v>0</v>
      </c>
      <c r="G41" s="26"/>
      <c r="H41" s="35"/>
      <c r="I41" s="26"/>
      <c r="J41" s="35"/>
      <c r="K41" s="26"/>
      <c r="L41" s="35"/>
      <c r="M41" s="26"/>
      <c r="N41" s="30"/>
      <c r="O41" s="26"/>
      <c r="P41" s="30"/>
      <c r="Q41" s="26"/>
      <c r="R41" s="35"/>
      <c r="S41" s="31">
        <f>IF(AND(H41&lt;&gt;0,G41&lt;=5),VLOOKUP(H41,[1]баллы!$A$1:$F$101,G41+1),0)</f>
        <v>0</v>
      </c>
      <c r="T41" s="31">
        <f>IF(AND(J41&lt;&gt;0,I41&lt;=5),VLOOKUP(J41,[1]баллы!$A$1:$F$101,I41+1),0)</f>
        <v>0</v>
      </c>
      <c r="U41" s="31">
        <f>IF(AND(L41&lt;&gt;0,K41&lt;=5),VLOOKUP(L41,[1]баллы!$A$1:$F$101,K41+1),0)</f>
        <v>0</v>
      </c>
      <c r="V41" s="32"/>
      <c r="W41" s="32"/>
      <c r="X41" s="32">
        <f t="shared" si="5"/>
        <v>0</v>
      </c>
      <c r="Y41" s="31">
        <f>IF(AND(N41&lt;&gt;0,M41&lt;=5),VLOOKUP(N41,[1]баллы!$A$1:$F$101,M41+1),0)</f>
        <v>0</v>
      </c>
      <c r="Z41" s="31">
        <f>IF(AND(P41&lt;&gt;0,O41&lt;=5),VLOOKUP(P41,[1]баллы!$A$1:$F$101,O41+1),0)</f>
        <v>0</v>
      </c>
      <c r="AA41" s="31">
        <f>IF(AND(R41&lt;&gt;0,Q41&lt;=5),VLOOKUP(R41,[1]баллы!$A$1:$F$101,Q41+1),0)</f>
        <v>0</v>
      </c>
      <c r="AB41" s="33">
        <f t="shared" si="6"/>
        <v>0</v>
      </c>
      <c r="AC41" s="34" t="e">
        <f t="shared" si="7"/>
        <v>#DIV/0!</v>
      </c>
    </row>
    <row r="42" spans="1:29" s="27" customFormat="1">
      <c r="A42" s="26"/>
      <c r="B42" s="27" t="s">
        <v>105</v>
      </c>
      <c r="C42" s="27" t="s">
        <v>26</v>
      </c>
      <c r="D42" s="27">
        <v>1983</v>
      </c>
      <c r="E42" s="28">
        <v>39</v>
      </c>
      <c r="F42" s="26">
        <f t="shared" si="4"/>
        <v>0</v>
      </c>
      <c r="G42" s="26"/>
      <c r="H42" s="35"/>
      <c r="I42" s="26"/>
      <c r="J42" s="35"/>
      <c r="K42" s="26"/>
      <c r="L42" s="35"/>
      <c r="M42" s="26"/>
      <c r="N42" s="30"/>
      <c r="O42" s="26"/>
      <c r="P42" s="30"/>
      <c r="Q42" s="26"/>
      <c r="R42" s="35"/>
      <c r="S42" s="31">
        <f>IF(AND(H42&lt;&gt;0,G42&lt;=5),VLOOKUP(H42,[1]баллы!$A$1:$F$101,G42+1),0)</f>
        <v>0</v>
      </c>
      <c r="T42" s="31">
        <f>IF(AND(J42&lt;&gt;0,I42&lt;=5),VLOOKUP(J42,[1]баллы!$A$1:$F$101,I42+1),0)</f>
        <v>0</v>
      </c>
      <c r="U42" s="31">
        <f>IF(AND(L42&lt;&gt;0,K42&lt;=5),VLOOKUP(L42,[1]баллы!$A$1:$F$101,K42+1),0)</f>
        <v>0</v>
      </c>
      <c r="V42" s="32"/>
      <c r="W42" s="32"/>
      <c r="X42" s="32">
        <f t="shared" si="5"/>
        <v>0</v>
      </c>
      <c r="Y42" s="31">
        <f>IF(AND(N42&lt;&gt;0,M42&lt;=5),VLOOKUP(N42,[1]баллы!$A$1:$F$101,M42+1),0)</f>
        <v>0</v>
      </c>
      <c r="Z42" s="31">
        <f>IF(AND(P42&lt;&gt;0,O42&lt;=5),VLOOKUP(P42,[1]баллы!$A$1:$F$101,O42+1),0)</f>
        <v>0</v>
      </c>
      <c r="AA42" s="31">
        <f>IF(AND(R42&lt;&gt;0,Q42&lt;=5),VLOOKUP(R42,[1]баллы!$A$1:$F$101,Q42+1),0)</f>
        <v>0</v>
      </c>
      <c r="AB42" s="33">
        <f t="shared" si="6"/>
        <v>0</v>
      </c>
      <c r="AC42" s="34" t="e">
        <f t="shared" si="7"/>
        <v>#DIV/0!</v>
      </c>
    </row>
    <row r="43" spans="1:29" s="27" customFormat="1">
      <c r="A43" s="26"/>
      <c r="B43" s="27" t="s">
        <v>106</v>
      </c>
      <c r="C43" s="27" t="s">
        <v>26</v>
      </c>
      <c r="D43" s="27">
        <v>1983</v>
      </c>
      <c r="E43" s="28">
        <v>40</v>
      </c>
      <c r="F43" s="26">
        <f t="shared" si="4"/>
        <v>0</v>
      </c>
      <c r="G43" s="26"/>
      <c r="H43" s="35"/>
      <c r="I43" s="26"/>
      <c r="J43" s="35"/>
      <c r="K43" s="26"/>
      <c r="L43" s="35"/>
      <c r="M43" s="26"/>
      <c r="N43" s="30"/>
      <c r="O43" s="26"/>
      <c r="P43" s="30"/>
      <c r="Q43" s="26"/>
      <c r="R43" s="35"/>
      <c r="S43" s="31">
        <f>IF(AND(H43&lt;&gt;0,G43&lt;=5),VLOOKUP(H43,[1]баллы!$A$1:$F$101,G43+1),0)</f>
        <v>0</v>
      </c>
      <c r="T43" s="31">
        <f>IF(AND(J43&lt;&gt;0,I43&lt;=5),VLOOKUP(J43,[1]баллы!$A$1:$F$101,I43+1),0)</f>
        <v>0</v>
      </c>
      <c r="U43" s="31">
        <f>IF(AND(L43&lt;&gt;0,K43&lt;=5),VLOOKUP(L43,[1]баллы!$A$1:$F$101,K43+1),0)</f>
        <v>0</v>
      </c>
      <c r="V43" s="32"/>
      <c r="W43" s="32"/>
      <c r="X43" s="32">
        <f t="shared" si="5"/>
        <v>0</v>
      </c>
      <c r="Y43" s="31">
        <f>IF(AND(N43&lt;&gt;0,M43&lt;=5),VLOOKUP(N43,[1]баллы!$A$1:$F$101,M43+1),0)</f>
        <v>0</v>
      </c>
      <c r="Z43" s="31">
        <f>IF(AND(P43&lt;&gt;0,O43&lt;=5),VLOOKUP(P43,[1]баллы!$A$1:$F$101,O43+1),0)</f>
        <v>0</v>
      </c>
      <c r="AA43" s="31">
        <f>IF(AND(R43&lt;&gt;0,Q43&lt;=5),VLOOKUP(R43,[1]баллы!$A$1:$F$101,Q43+1),0)</f>
        <v>0</v>
      </c>
      <c r="AB43" s="33">
        <f t="shared" si="6"/>
        <v>0</v>
      </c>
      <c r="AC43" s="34" t="e">
        <f t="shared" si="7"/>
        <v>#DIV/0!</v>
      </c>
    </row>
    <row r="44" spans="1:29" s="27" customFormat="1">
      <c r="A44" s="26"/>
      <c r="B44" s="27" t="s">
        <v>107</v>
      </c>
      <c r="C44" s="27" t="s">
        <v>27</v>
      </c>
      <c r="D44" s="27">
        <v>1969</v>
      </c>
      <c r="E44" s="28">
        <v>41</v>
      </c>
      <c r="F44" s="26">
        <f t="shared" si="4"/>
        <v>0</v>
      </c>
      <c r="G44" s="26"/>
      <c r="H44" s="35"/>
      <c r="I44" s="26"/>
      <c r="J44" s="35"/>
      <c r="K44" s="26"/>
      <c r="L44" s="35"/>
      <c r="M44" s="26"/>
      <c r="N44" s="30"/>
      <c r="O44" s="26"/>
      <c r="P44" s="30"/>
      <c r="Q44" s="26"/>
      <c r="R44" s="35"/>
      <c r="S44" s="31">
        <f>IF(AND(H44&lt;&gt;0,G44&lt;=5),VLOOKUP(H44,[1]баллы!$A$1:$F$101,G44+1),0)</f>
        <v>0</v>
      </c>
      <c r="T44" s="31">
        <f>IF(AND(J44&lt;&gt;0,I44&lt;=5),VLOOKUP(J44,[1]баллы!$A$1:$F$101,I44+1),0)</f>
        <v>0</v>
      </c>
      <c r="U44" s="31">
        <f>IF(AND(L44&lt;&gt;0,K44&lt;=5),VLOOKUP(L44,[1]баллы!$A$1:$F$101,K44+1),0)</f>
        <v>0</v>
      </c>
      <c r="V44" s="32"/>
      <c r="W44" s="32"/>
      <c r="X44" s="32">
        <f t="shared" si="5"/>
        <v>0</v>
      </c>
      <c r="Y44" s="31">
        <f>IF(AND(N44&lt;&gt;0,M44&lt;=5),VLOOKUP(N44,[1]баллы!$A$1:$F$101,M44+1),0)</f>
        <v>0</v>
      </c>
      <c r="Z44" s="31">
        <f>IF(AND(P44&lt;&gt;0,O44&lt;=5),VLOOKUP(P44,[1]баллы!$A$1:$F$101,O44+1),0)</f>
        <v>0</v>
      </c>
      <c r="AA44" s="31">
        <f>IF(AND(R44&lt;&gt;0,Q44&lt;=5),VLOOKUP(R44,[1]баллы!$A$1:$F$101,Q44+1),0)</f>
        <v>0</v>
      </c>
      <c r="AB44" s="33">
        <f t="shared" si="6"/>
        <v>0</v>
      </c>
      <c r="AC44" s="34" t="e">
        <f t="shared" si="7"/>
        <v>#DIV/0!</v>
      </c>
    </row>
    <row r="45" spans="1:29" s="27" customFormat="1">
      <c r="A45" s="26"/>
      <c r="B45" s="36" t="s">
        <v>43</v>
      </c>
      <c r="C45" s="36" t="s">
        <v>26</v>
      </c>
      <c r="D45" s="27">
        <v>1975</v>
      </c>
      <c r="E45" s="28">
        <v>42</v>
      </c>
      <c r="F45" s="26">
        <f t="shared" si="4"/>
        <v>0</v>
      </c>
      <c r="G45" s="26"/>
      <c r="H45" s="35"/>
      <c r="I45" s="26"/>
      <c r="J45" s="35"/>
      <c r="K45" s="26"/>
      <c r="L45" s="35"/>
      <c r="M45" s="26"/>
      <c r="N45" s="30"/>
      <c r="O45" s="26"/>
      <c r="P45" s="30"/>
      <c r="Q45" s="26"/>
      <c r="R45" s="35"/>
      <c r="S45" s="31">
        <f>IF(AND(H45&lt;&gt;0,G45&lt;=5),VLOOKUP(H45,[1]баллы!$A$1:$F$101,G45+1),0)</f>
        <v>0</v>
      </c>
      <c r="T45" s="31">
        <f>IF(AND(J45&lt;&gt;0,I45&lt;=5),VLOOKUP(J45,[1]баллы!$A$1:$F$101,I45+1),0)</f>
        <v>0</v>
      </c>
      <c r="U45" s="31">
        <f>IF(AND(L45&lt;&gt;0,K45&lt;=5),VLOOKUP(L45,[1]баллы!$A$1:$F$101,K45+1),0)</f>
        <v>0</v>
      </c>
      <c r="V45" s="32"/>
      <c r="W45" s="32"/>
      <c r="X45" s="32">
        <f t="shared" si="5"/>
        <v>0</v>
      </c>
      <c r="Y45" s="31">
        <f>IF(AND(N45&lt;&gt;0,M45&lt;=5),VLOOKUP(N45,[1]баллы!$A$1:$F$101,M45+1),0)</f>
        <v>0</v>
      </c>
      <c r="Z45" s="31">
        <f>IF(AND(P45&lt;&gt;0,O45&lt;=5),VLOOKUP(P45,[1]баллы!$A$1:$F$101,O45+1),0)</f>
        <v>0</v>
      </c>
      <c r="AA45" s="31">
        <f>IF(AND(R45&lt;&gt;0,Q45&lt;=5),VLOOKUP(R45,[1]баллы!$A$1:$F$101,Q45+1),0)</f>
        <v>0</v>
      </c>
      <c r="AB45" s="33">
        <f t="shared" si="6"/>
        <v>0</v>
      </c>
      <c r="AC45" s="34" t="e">
        <f t="shared" si="7"/>
        <v>#DIV/0!</v>
      </c>
    </row>
    <row r="46" spans="1:29" s="27" customFormat="1">
      <c r="A46" s="26"/>
      <c r="B46" s="27" t="s">
        <v>99</v>
      </c>
      <c r="C46" s="27" t="s">
        <v>30</v>
      </c>
      <c r="D46" s="27">
        <v>1998</v>
      </c>
      <c r="E46" s="28">
        <v>43</v>
      </c>
      <c r="F46" s="26">
        <f t="shared" si="4"/>
        <v>0</v>
      </c>
      <c r="G46" s="26"/>
      <c r="H46" s="35"/>
      <c r="I46" s="26"/>
      <c r="J46" s="35"/>
      <c r="K46" s="26"/>
      <c r="L46" s="35"/>
      <c r="M46" s="26"/>
      <c r="N46" s="30"/>
      <c r="O46" s="26"/>
      <c r="P46" s="30"/>
      <c r="Q46" s="26"/>
      <c r="R46" s="35"/>
      <c r="S46" s="31">
        <f>IF(AND(H46&lt;&gt;0,G46&lt;=5),VLOOKUP(H46,[1]баллы!$A$1:$F$101,G46+1),0)</f>
        <v>0</v>
      </c>
      <c r="T46" s="31">
        <f>IF(AND(J46&lt;&gt;0,I46&lt;=5),VLOOKUP(J46,[1]баллы!$A$1:$F$101,I46+1),0)</f>
        <v>0</v>
      </c>
      <c r="U46" s="31">
        <f>IF(AND(L46&lt;&gt;0,K46&lt;=5),VLOOKUP(L46,[1]баллы!$A$1:$F$101,K46+1),0)</f>
        <v>0</v>
      </c>
      <c r="V46" s="32"/>
      <c r="W46" s="32"/>
      <c r="X46" s="32">
        <f t="shared" si="5"/>
        <v>0</v>
      </c>
      <c r="Y46" s="31">
        <f>IF(AND(N46&lt;&gt;0,M46&lt;=5),VLOOKUP(N46,[1]баллы!$A$1:$F$101,M46+1),0)</f>
        <v>0</v>
      </c>
      <c r="Z46" s="31">
        <f>IF(AND(P46&lt;&gt;0,O46&lt;=5),VLOOKUP(P46,[1]баллы!$A$1:$F$101,O46+1),0)</f>
        <v>0</v>
      </c>
      <c r="AA46" s="31">
        <f>IF(AND(R46&lt;&gt;0,Q46&lt;=5),VLOOKUP(R46,[1]баллы!$A$1:$F$101,Q46+1),0)</f>
        <v>0</v>
      </c>
      <c r="AB46" s="33">
        <f t="shared" si="6"/>
        <v>0</v>
      </c>
      <c r="AC46" s="34" t="e">
        <f t="shared" si="7"/>
        <v>#DIV/0!</v>
      </c>
    </row>
    <row r="47" spans="1:29" s="27" customFormat="1">
      <c r="A47" s="26"/>
      <c r="B47" s="27" t="s">
        <v>108</v>
      </c>
      <c r="C47" s="27" t="s">
        <v>27</v>
      </c>
      <c r="D47" s="27">
        <v>2002</v>
      </c>
      <c r="E47" s="28">
        <v>44</v>
      </c>
      <c r="F47" s="26">
        <f t="shared" si="4"/>
        <v>0</v>
      </c>
      <c r="G47" s="26"/>
      <c r="H47" s="35"/>
      <c r="I47" s="26"/>
      <c r="J47" s="35"/>
      <c r="K47" s="26"/>
      <c r="L47" s="35"/>
      <c r="M47" s="26"/>
      <c r="N47" s="30"/>
      <c r="O47" s="26"/>
      <c r="P47" s="30"/>
      <c r="Q47" s="26"/>
      <c r="R47" s="35"/>
      <c r="S47" s="31">
        <f>IF(AND(H47&lt;&gt;0,G47&lt;=5),VLOOKUP(H47,[1]баллы!$A$1:$F$101,G47+1),0)</f>
        <v>0</v>
      </c>
      <c r="T47" s="31">
        <f>IF(AND(J47&lt;&gt;0,I47&lt;=5),VLOOKUP(J47,[1]баллы!$A$1:$F$101,I47+1),0)</f>
        <v>0</v>
      </c>
      <c r="U47" s="31">
        <f>IF(AND(L47&lt;&gt;0,K47&lt;=5),VLOOKUP(L47,[1]баллы!$A$1:$F$101,K47+1),0)</f>
        <v>0</v>
      </c>
      <c r="V47" s="32"/>
      <c r="W47" s="32"/>
      <c r="X47" s="32">
        <f t="shared" si="5"/>
        <v>0</v>
      </c>
      <c r="Y47" s="31">
        <f>IF(AND(N47&lt;&gt;0,M47&lt;=5),VLOOKUP(N47,[1]баллы!$A$1:$F$101,M47+1),0)</f>
        <v>0</v>
      </c>
      <c r="Z47" s="31">
        <f>IF(AND(P47&lt;&gt;0,O47&lt;=5),VLOOKUP(P47,[1]баллы!$A$1:$F$101,O47+1),0)</f>
        <v>0</v>
      </c>
      <c r="AA47" s="31">
        <f>IF(AND(R47&lt;&gt;0,Q47&lt;=5),VLOOKUP(R47,[1]баллы!$A$1:$F$101,Q47+1),0)</f>
        <v>0</v>
      </c>
      <c r="AB47" s="33">
        <f t="shared" si="6"/>
        <v>0</v>
      </c>
      <c r="AC47" s="34" t="e">
        <f t="shared" si="7"/>
        <v>#DIV/0!</v>
      </c>
    </row>
    <row r="48" spans="1:29" s="27" customFormat="1">
      <c r="A48" s="26"/>
      <c r="B48" s="27" t="s">
        <v>102</v>
      </c>
      <c r="C48" s="27" t="s">
        <v>26</v>
      </c>
      <c r="D48" s="27">
        <v>1992</v>
      </c>
      <c r="E48" s="28">
        <v>45</v>
      </c>
      <c r="F48" s="26">
        <f t="shared" si="4"/>
        <v>0</v>
      </c>
      <c r="G48" s="26"/>
      <c r="H48" s="35"/>
      <c r="I48" s="26"/>
      <c r="J48" s="35"/>
      <c r="K48" s="26"/>
      <c r="L48" s="35"/>
      <c r="M48" s="26"/>
      <c r="N48" s="30"/>
      <c r="O48" s="26"/>
      <c r="P48" s="30"/>
      <c r="Q48" s="26"/>
      <c r="R48" s="35"/>
      <c r="S48" s="31">
        <f>IF(AND(H48&lt;&gt;0,G48&lt;=5),VLOOKUP(H48,[1]баллы!$A$1:$F$101,G48+1),0)</f>
        <v>0</v>
      </c>
      <c r="T48" s="31">
        <f>IF(AND(J48&lt;&gt;0,I48&lt;=5),VLOOKUP(J48,[1]баллы!$A$1:$F$101,I48+1),0)</f>
        <v>0</v>
      </c>
      <c r="U48" s="31">
        <f>IF(AND(L48&lt;&gt;0,K48&lt;=5),VLOOKUP(L48,[1]баллы!$A$1:$F$101,K48+1),0)</f>
        <v>0</v>
      </c>
      <c r="V48" s="32"/>
      <c r="W48" s="32"/>
      <c r="X48" s="32">
        <f t="shared" si="5"/>
        <v>0</v>
      </c>
      <c r="Y48" s="31">
        <f>IF(AND(N48&lt;&gt;0,M48&lt;=5),VLOOKUP(N48,[1]баллы!$A$1:$F$101,M48+1),0)</f>
        <v>0</v>
      </c>
      <c r="Z48" s="31">
        <f>IF(AND(P48&lt;&gt;0,O48&lt;=5),VLOOKUP(P48,[1]баллы!$A$1:$F$101,O48+1),0)</f>
        <v>0</v>
      </c>
      <c r="AA48" s="31">
        <f>IF(AND(R48&lt;&gt;0,Q48&lt;=5),VLOOKUP(R48,[1]баллы!$A$1:$F$101,Q48+1),0)</f>
        <v>0</v>
      </c>
      <c r="AB48" s="33">
        <f t="shared" si="6"/>
        <v>0</v>
      </c>
      <c r="AC48" s="34" t="e">
        <f t="shared" si="7"/>
        <v>#DIV/0!</v>
      </c>
    </row>
    <row r="49" spans="1:29" s="27" customFormat="1">
      <c r="A49" s="26"/>
      <c r="B49" s="27" t="s">
        <v>103</v>
      </c>
      <c r="C49" s="27" t="s">
        <v>30</v>
      </c>
      <c r="D49" s="27">
        <v>1985</v>
      </c>
      <c r="E49" s="28">
        <v>46</v>
      </c>
      <c r="F49" s="26">
        <f t="shared" si="4"/>
        <v>0</v>
      </c>
      <c r="G49" s="26"/>
      <c r="H49" s="35"/>
      <c r="I49" s="26"/>
      <c r="J49" s="35"/>
      <c r="K49" s="26"/>
      <c r="L49" s="35"/>
      <c r="M49" s="26"/>
      <c r="N49" s="30"/>
      <c r="O49" s="26"/>
      <c r="P49" s="30"/>
      <c r="Q49" s="26"/>
      <c r="R49" s="35"/>
      <c r="S49" s="31">
        <f>IF(AND(H49&lt;&gt;0,G49&lt;=5),VLOOKUP(H49,[1]баллы!$A$1:$F$101,G49+1),0)</f>
        <v>0</v>
      </c>
      <c r="T49" s="31">
        <f>IF(AND(J49&lt;&gt;0,I49&lt;=5),VLOOKUP(J49,[1]баллы!$A$1:$F$101,I49+1),0)</f>
        <v>0</v>
      </c>
      <c r="U49" s="31">
        <f>IF(AND(L49&lt;&gt;0,K49&lt;=5),VLOOKUP(L49,[1]баллы!$A$1:$F$101,K49+1),0)</f>
        <v>0</v>
      </c>
      <c r="V49" s="32"/>
      <c r="W49" s="32"/>
      <c r="X49" s="32">
        <f t="shared" si="5"/>
        <v>0</v>
      </c>
      <c r="Y49" s="31">
        <f>IF(AND(N49&lt;&gt;0,M49&lt;=5),VLOOKUP(N49,[1]баллы!$A$1:$F$101,M49+1),0)</f>
        <v>0</v>
      </c>
      <c r="Z49" s="31">
        <f>IF(AND(P49&lt;&gt;0,O49&lt;=5),VLOOKUP(P49,[1]баллы!$A$1:$F$101,O49+1),0)</f>
        <v>0</v>
      </c>
      <c r="AA49" s="31">
        <f>IF(AND(R49&lt;&gt;0,Q49&lt;=5),VLOOKUP(R49,[1]баллы!$A$1:$F$101,Q49+1),0)</f>
        <v>0</v>
      </c>
      <c r="AB49" s="33">
        <f t="shared" si="6"/>
        <v>0</v>
      </c>
      <c r="AC49" s="34" t="e">
        <f t="shared" si="7"/>
        <v>#DIV/0!</v>
      </c>
    </row>
    <row r="50" spans="1:29" s="27" customFormat="1">
      <c r="A50" s="26"/>
      <c r="B50" s="27" t="s">
        <v>98</v>
      </c>
      <c r="C50" s="27" t="s">
        <v>30</v>
      </c>
      <c r="D50" s="27">
        <v>2000</v>
      </c>
      <c r="E50" s="28">
        <v>47</v>
      </c>
      <c r="F50" s="26">
        <f t="shared" si="4"/>
        <v>0</v>
      </c>
      <c r="G50" s="26"/>
      <c r="H50" s="35"/>
      <c r="I50" s="26"/>
      <c r="J50" s="35"/>
      <c r="K50" s="26"/>
      <c r="L50" s="35"/>
      <c r="M50" s="26"/>
      <c r="N50" s="30"/>
      <c r="O50" s="26"/>
      <c r="P50" s="30"/>
      <c r="Q50" s="26"/>
      <c r="R50" s="35"/>
      <c r="S50" s="31">
        <f>IF(AND(H50&lt;&gt;0,G50&lt;=5),VLOOKUP(H50,[1]баллы!$A$1:$F$101,G50+1),0)</f>
        <v>0</v>
      </c>
      <c r="T50" s="31">
        <f>IF(AND(J50&lt;&gt;0,I50&lt;=5),VLOOKUP(J50,[1]баллы!$A$1:$F$101,I50+1),0)</f>
        <v>0</v>
      </c>
      <c r="U50" s="31">
        <f>IF(AND(L50&lt;&gt;0,K50&lt;=5),VLOOKUP(L50,[1]баллы!$A$1:$F$101,K50+1),0)</f>
        <v>0</v>
      </c>
      <c r="V50" s="32"/>
      <c r="W50" s="32"/>
      <c r="X50" s="32">
        <f t="shared" si="5"/>
        <v>0</v>
      </c>
      <c r="Y50" s="31">
        <f>IF(AND(N50&lt;&gt;0,M50&lt;=5),VLOOKUP(N50,[1]баллы!$A$1:$F$101,M50+1),0)</f>
        <v>0</v>
      </c>
      <c r="Z50" s="31">
        <f>IF(AND(P50&lt;&gt;0,O50&lt;=5),VLOOKUP(P50,[1]баллы!$A$1:$F$101,O50+1),0)</f>
        <v>0</v>
      </c>
      <c r="AA50" s="31">
        <f>IF(AND(R50&lt;&gt;0,Q50&lt;=5),VLOOKUP(R50,[1]баллы!$A$1:$F$101,Q50+1),0)</f>
        <v>0</v>
      </c>
      <c r="AB50" s="33">
        <f t="shared" si="6"/>
        <v>0</v>
      </c>
      <c r="AC50" s="34" t="e">
        <f t="shared" si="7"/>
        <v>#DIV/0!</v>
      </c>
    </row>
    <row r="51" spans="1:29" s="27" customFormat="1">
      <c r="A51" s="26"/>
      <c r="B51" s="36" t="s">
        <v>83</v>
      </c>
      <c r="C51" s="36" t="s">
        <v>26</v>
      </c>
      <c r="D51" s="27">
        <v>1998</v>
      </c>
      <c r="E51" s="28">
        <v>48</v>
      </c>
      <c r="F51" s="26">
        <f t="shared" si="4"/>
        <v>0</v>
      </c>
      <c r="G51" s="26"/>
      <c r="H51" s="35"/>
      <c r="I51" s="26"/>
      <c r="J51" s="35"/>
      <c r="K51" s="26"/>
      <c r="L51" s="35"/>
      <c r="M51" s="26"/>
      <c r="N51" s="30"/>
      <c r="O51" s="26"/>
      <c r="P51" s="30"/>
      <c r="Q51" s="26"/>
      <c r="R51" s="35"/>
      <c r="S51" s="31">
        <f>IF(AND(H51&lt;&gt;0,G51&lt;=5),VLOOKUP(H51,[1]баллы!$A$1:$F$101,G51+1),0)</f>
        <v>0</v>
      </c>
      <c r="T51" s="31">
        <f>IF(AND(J51&lt;&gt;0,I51&lt;=5),VLOOKUP(J51,[1]баллы!$A$1:$F$101,I51+1),0)</f>
        <v>0</v>
      </c>
      <c r="U51" s="31">
        <f>IF(AND(L51&lt;&gt;0,K51&lt;=5),VLOOKUP(L51,[1]баллы!$A$1:$F$101,K51+1),0)</f>
        <v>0</v>
      </c>
      <c r="V51" s="32"/>
      <c r="W51" s="32"/>
      <c r="X51" s="32">
        <f t="shared" si="5"/>
        <v>0</v>
      </c>
      <c r="Y51" s="31">
        <f>IF(AND(N51&lt;&gt;0,M51&lt;=5),VLOOKUP(N51,[1]баллы!$A$1:$F$101,M51+1),0)</f>
        <v>0</v>
      </c>
      <c r="Z51" s="31">
        <f>IF(AND(P51&lt;&gt;0,O51&lt;=5),VLOOKUP(P51,[1]баллы!$A$1:$F$101,O51+1),0)</f>
        <v>0</v>
      </c>
      <c r="AA51" s="31">
        <f>IF(AND(R51&lt;&gt;0,Q51&lt;=5),VLOOKUP(R51,[1]баллы!$A$1:$F$101,Q51+1),0)</f>
        <v>0</v>
      </c>
      <c r="AB51" s="33">
        <f t="shared" si="6"/>
        <v>0</v>
      </c>
      <c r="AC51" s="34" t="e">
        <f t="shared" si="7"/>
        <v>#DIV/0!</v>
      </c>
    </row>
    <row r="52" spans="1:29" s="27" customFormat="1">
      <c r="A52" s="26"/>
      <c r="B52" s="27" t="s">
        <v>97</v>
      </c>
      <c r="C52" s="27" t="s">
        <v>30</v>
      </c>
      <c r="D52" s="27">
        <v>2001</v>
      </c>
      <c r="E52" s="28">
        <v>49</v>
      </c>
      <c r="F52" s="26">
        <f t="shared" si="4"/>
        <v>0</v>
      </c>
      <c r="G52" s="26"/>
      <c r="H52" s="35"/>
      <c r="I52" s="26"/>
      <c r="J52" s="35"/>
      <c r="K52" s="26"/>
      <c r="L52" s="35"/>
      <c r="M52" s="26"/>
      <c r="N52" s="30"/>
      <c r="O52" s="26"/>
      <c r="P52" s="30"/>
      <c r="Q52" s="26"/>
      <c r="R52" s="35"/>
      <c r="S52" s="31">
        <f>IF(AND(H52&lt;&gt;0,G52&lt;=5),VLOOKUP(H52,[1]баллы!$A$1:$F$101,G52+1),0)</f>
        <v>0</v>
      </c>
      <c r="T52" s="31">
        <f>IF(AND(J52&lt;&gt;0,I52&lt;=5),VLOOKUP(J52,[1]баллы!$A$1:$F$101,I52+1),0)</f>
        <v>0</v>
      </c>
      <c r="U52" s="31">
        <f>IF(AND(L52&lt;&gt;0,K52&lt;=5),VLOOKUP(L52,[1]баллы!$A$1:$F$101,K52+1),0)</f>
        <v>0</v>
      </c>
      <c r="V52" s="32"/>
      <c r="W52" s="32"/>
      <c r="X52" s="32">
        <f t="shared" si="5"/>
        <v>0</v>
      </c>
      <c r="Y52" s="31">
        <f>IF(AND(N52&lt;&gt;0,M52&lt;=5),VLOOKUP(N52,[1]баллы!$A$1:$F$101,M52+1),0)</f>
        <v>0</v>
      </c>
      <c r="Z52" s="31">
        <f>IF(AND(P52&lt;&gt;0,O52&lt;=5),VLOOKUP(P52,[1]баллы!$A$1:$F$101,O52+1),0)</f>
        <v>0</v>
      </c>
      <c r="AA52" s="31">
        <f>IF(AND(R52&lt;&gt;0,Q52&lt;=5),VLOOKUP(R52,[1]баллы!$A$1:$F$101,Q52+1),0)</f>
        <v>0</v>
      </c>
      <c r="AB52" s="33">
        <f t="shared" si="6"/>
        <v>0</v>
      </c>
      <c r="AC52" s="34" t="e">
        <f t="shared" si="7"/>
        <v>#DIV/0!</v>
      </c>
    </row>
    <row r="53" spans="1:29" s="27" customFormat="1">
      <c r="A53" s="26"/>
      <c r="B53" s="36" t="s">
        <v>46</v>
      </c>
      <c r="C53" s="36" t="s">
        <v>26</v>
      </c>
      <c r="D53" s="27">
        <v>1981</v>
      </c>
      <c r="E53" s="28">
        <v>50</v>
      </c>
      <c r="F53" s="26">
        <f t="shared" si="4"/>
        <v>0</v>
      </c>
      <c r="G53" s="26"/>
      <c r="H53" s="29"/>
      <c r="I53" s="26"/>
      <c r="J53" s="30"/>
      <c r="K53" s="26"/>
      <c r="L53" s="30"/>
      <c r="M53" s="26"/>
      <c r="N53" s="30"/>
      <c r="O53" s="26"/>
      <c r="P53" s="30"/>
      <c r="Q53" s="26"/>
      <c r="R53" s="30"/>
      <c r="S53" s="31">
        <f>IF(AND(H53&lt;&gt;0,G53&lt;=5),VLOOKUP(H53,[1]баллы!$A$1:$F$101,G53+1),0)</f>
        <v>0</v>
      </c>
      <c r="T53" s="31">
        <f>IF(AND(J53&lt;&gt;0,I53&lt;=5),VLOOKUP(J53,[1]баллы!$A$1:$F$101,I53+1),0)</f>
        <v>0</v>
      </c>
      <c r="U53" s="31">
        <f>IF(AND(L53&lt;&gt;0,K53&lt;=5),VLOOKUP(L53,[1]баллы!$A$1:$F$101,K53+1),0)</f>
        <v>0</v>
      </c>
      <c r="V53" s="32"/>
      <c r="W53" s="32"/>
      <c r="X53" s="32">
        <f t="shared" si="5"/>
        <v>0</v>
      </c>
      <c r="Y53" s="31">
        <f>IF(AND(N53&lt;&gt;0,M53&lt;=5),VLOOKUP(N53,[1]баллы!$A$1:$F$101,M53+1),0)</f>
        <v>0</v>
      </c>
      <c r="Z53" s="31">
        <f>IF(AND(P53&lt;&gt;0,O53&lt;=5),VLOOKUP(P53,[1]баллы!$A$1:$F$101,O53+1),0)</f>
        <v>0</v>
      </c>
      <c r="AA53" s="31">
        <f>IF(AND(R53&lt;&gt;0,Q53&lt;=5),VLOOKUP(R53,[1]баллы!$A$1:$F$101,Q53+1),0)</f>
        <v>0</v>
      </c>
      <c r="AB53" s="33">
        <f t="shared" si="6"/>
        <v>0</v>
      </c>
      <c r="AC53" s="34" t="e">
        <f t="shared" si="7"/>
        <v>#DIV/0!</v>
      </c>
    </row>
    <row r="54" spans="1:29" s="40" customFormat="1">
      <c r="A54" s="26"/>
      <c r="B54" s="27" t="s">
        <v>18</v>
      </c>
      <c r="C54" s="27" t="s">
        <v>28</v>
      </c>
      <c r="D54" s="27"/>
      <c r="E54" s="28"/>
      <c r="F54" s="26">
        <f t="shared" si="4"/>
        <v>0</v>
      </c>
      <c r="G54" s="26"/>
      <c r="H54" s="35"/>
      <c r="I54" s="26"/>
      <c r="J54" s="35"/>
      <c r="K54" s="26"/>
      <c r="L54" s="35"/>
      <c r="M54" s="26"/>
      <c r="N54" s="30"/>
      <c r="O54" s="26"/>
      <c r="P54" s="30"/>
      <c r="Q54" s="26"/>
      <c r="R54" s="35"/>
      <c r="S54" s="31">
        <f>IF(AND(H54&lt;&gt;0,G54&lt;=5),VLOOKUP(H54,[1]баллы!$A$1:$F$101,G54+1),0)</f>
        <v>0</v>
      </c>
      <c r="T54" s="31">
        <f>IF(AND(J54&lt;&gt;0,I54&lt;=5),VLOOKUP(J54,[1]баллы!$A$1:$F$101,I54+1),0)</f>
        <v>0</v>
      </c>
      <c r="U54" s="31">
        <f>IF(AND(L54&lt;&gt;0,K54&lt;=5),VLOOKUP(L54,[1]баллы!$A$1:$F$101,K54+1),0)</f>
        <v>0</v>
      </c>
      <c r="V54" s="32"/>
      <c r="W54" s="32"/>
      <c r="X54" s="32">
        <f t="shared" si="5"/>
        <v>0</v>
      </c>
      <c r="Y54" s="31">
        <f>IF(AND(N54&lt;&gt;0,M54&lt;=5),VLOOKUP(N54,[1]баллы!$A$1:$F$101,M54+1),0)</f>
        <v>0</v>
      </c>
      <c r="Z54" s="31">
        <f>IF(AND(P54&lt;&gt;0,O54&lt;=5),VLOOKUP(P54,[1]баллы!$A$1:$F$101,O54+1),0)</f>
        <v>0</v>
      </c>
      <c r="AA54" s="31">
        <f>IF(AND(R54&lt;&gt;0,Q54&lt;=5),VLOOKUP(R54,[1]баллы!$A$1:$F$101,Q54+1),0)</f>
        <v>0</v>
      </c>
      <c r="AB54" s="33">
        <f t="shared" si="6"/>
        <v>0</v>
      </c>
      <c r="AC54" s="34" t="e">
        <f t="shared" si="7"/>
        <v>#DIV/0!</v>
      </c>
    </row>
    <row r="55" spans="1:29" s="27" customFormat="1">
      <c r="A55" s="26"/>
      <c r="B55" s="27" t="s">
        <v>41</v>
      </c>
      <c r="C55" s="27" t="s">
        <v>27</v>
      </c>
      <c r="E55" s="28"/>
      <c r="F55" s="26">
        <f t="shared" si="4"/>
        <v>0</v>
      </c>
      <c r="G55" s="26"/>
      <c r="H55" s="35"/>
      <c r="I55" s="26"/>
      <c r="J55" s="35"/>
      <c r="K55" s="26"/>
      <c r="L55" s="35"/>
      <c r="M55" s="26"/>
      <c r="N55" s="30"/>
      <c r="O55" s="26"/>
      <c r="P55" s="30"/>
      <c r="Q55" s="26"/>
      <c r="R55" s="35"/>
      <c r="S55" s="31">
        <f>IF(AND(H55&lt;&gt;0,G55&lt;=5),VLOOKUP(H55,[1]баллы!$A$1:$F$101,G55+1),0)</f>
        <v>0</v>
      </c>
      <c r="T55" s="31">
        <f>IF(AND(J55&lt;&gt;0,I55&lt;=5),VLOOKUP(J55,[1]баллы!$A$1:$F$101,I55+1),0)</f>
        <v>0</v>
      </c>
      <c r="U55" s="31">
        <f>IF(AND(L55&lt;&gt;0,K55&lt;=5),VLOOKUP(L55,[1]баллы!$A$1:$F$101,K55+1),0)</f>
        <v>0</v>
      </c>
      <c r="V55" s="32"/>
      <c r="W55" s="32"/>
      <c r="X55" s="32">
        <f t="shared" si="5"/>
        <v>0</v>
      </c>
      <c r="Y55" s="31">
        <f>IF(AND(N55&lt;&gt;0,M55&lt;=5),VLOOKUP(N55,[1]баллы!$A$1:$F$101,M55+1),0)</f>
        <v>0</v>
      </c>
      <c r="Z55" s="31">
        <f>IF(AND(P55&lt;&gt;0,O55&lt;=5),VLOOKUP(P55,[1]баллы!$A$1:$F$101,O55+1),0)</f>
        <v>0</v>
      </c>
      <c r="AA55" s="31">
        <f>IF(AND(R55&lt;&gt;0,Q55&lt;=5),VLOOKUP(R55,[1]баллы!$A$1:$F$101,Q55+1),0)</f>
        <v>0</v>
      </c>
      <c r="AB55" s="33">
        <f t="shared" si="6"/>
        <v>0</v>
      </c>
      <c r="AC55" s="34" t="e">
        <f t="shared" si="7"/>
        <v>#DIV/0!</v>
      </c>
    </row>
    <row r="56" spans="1:29" s="27" customFormat="1">
      <c r="A56" s="26"/>
      <c r="B56" s="36" t="s">
        <v>58</v>
      </c>
      <c r="C56" s="36" t="s">
        <v>26</v>
      </c>
      <c r="D56" s="36"/>
      <c r="E56" s="28"/>
      <c r="F56" s="26">
        <f t="shared" si="4"/>
        <v>0</v>
      </c>
      <c r="G56" s="26"/>
      <c r="H56" s="35"/>
      <c r="I56" s="26"/>
      <c r="J56" s="35"/>
      <c r="K56" s="26"/>
      <c r="L56" s="35"/>
      <c r="M56" s="26"/>
      <c r="N56" s="30"/>
      <c r="O56" s="26"/>
      <c r="P56" s="30"/>
      <c r="Q56" s="26"/>
      <c r="R56" s="35"/>
      <c r="S56" s="31">
        <f>IF(AND(H56&lt;&gt;0,G56&lt;=5),VLOOKUP(H56,[1]баллы!$A$1:$F$101,G56+1),0)</f>
        <v>0</v>
      </c>
      <c r="T56" s="31">
        <f>IF(AND(J56&lt;&gt;0,I56&lt;=5),VLOOKUP(J56,[1]баллы!$A$1:$F$101,I56+1),0)</f>
        <v>0</v>
      </c>
      <c r="U56" s="31">
        <f>IF(AND(L56&lt;&gt;0,K56&lt;=5),VLOOKUP(L56,[1]баллы!$A$1:$F$101,K56+1),0)</f>
        <v>0</v>
      </c>
      <c r="V56" s="32"/>
      <c r="W56" s="32"/>
      <c r="X56" s="32">
        <f t="shared" si="5"/>
        <v>0</v>
      </c>
      <c r="Y56" s="31">
        <f>IF(AND(N56&lt;&gt;0,M56&lt;=5),VLOOKUP(N56,[1]баллы!$A$1:$F$101,M56+1),0)</f>
        <v>0</v>
      </c>
      <c r="Z56" s="31">
        <f>IF(AND(P56&lt;&gt;0,O56&lt;=5),VLOOKUP(P56,[1]баллы!$A$1:$F$101,O56+1),0)</f>
        <v>0</v>
      </c>
      <c r="AA56" s="31">
        <f>IF(AND(R56&lt;&gt;0,Q56&lt;=5),VLOOKUP(R56,[1]баллы!$A$1:$F$101,Q56+1),0)</f>
        <v>0</v>
      </c>
      <c r="AB56" s="33">
        <f t="shared" si="6"/>
        <v>0</v>
      </c>
      <c r="AC56" s="34" t="e">
        <f t="shared" si="7"/>
        <v>#DIV/0!</v>
      </c>
    </row>
    <row r="57" spans="1:29" s="27" customFormat="1">
      <c r="A57" s="26"/>
      <c r="B57" s="27" t="s">
        <v>39</v>
      </c>
      <c r="C57" s="27" t="s">
        <v>27</v>
      </c>
      <c r="E57" s="28"/>
      <c r="F57" s="26">
        <f t="shared" si="4"/>
        <v>0</v>
      </c>
      <c r="G57" s="26"/>
      <c r="H57" s="29"/>
      <c r="I57" s="26"/>
      <c r="J57" s="35"/>
      <c r="K57" s="26"/>
      <c r="L57" s="35"/>
      <c r="M57" s="26"/>
      <c r="N57" s="30"/>
      <c r="O57" s="26"/>
      <c r="P57" s="30"/>
      <c r="Q57" s="26"/>
      <c r="R57" s="35"/>
      <c r="S57" s="31">
        <f>IF(AND(H57&lt;&gt;0,G57&lt;=5),VLOOKUP(H57,[1]баллы!$A$1:$F$101,G57+1),0)</f>
        <v>0</v>
      </c>
      <c r="T57" s="31">
        <f>IF(AND(J57&lt;&gt;0,I57&lt;=5),VLOOKUP(J57,[1]баллы!$A$1:$F$101,I57+1),0)</f>
        <v>0</v>
      </c>
      <c r="U57" s="31">
        <f>IF(AND(L57&lt;&gt;0,K57&lt;=5),VLOOKUP(L57,[1]баллы!$A$1:$F$101,K57+1),0)</f>
        <v>0</v>
      </c>
      <c r="V57" s="32"/>
      <c r="W57" s="32"/>
      <c r="X57" s="32">
        <f t="shared" si="5"/>
        <v>0</v>
      </c>
      <c r="Y57" s="31">
        <f>IF(AND(N57&lt;&gt;0,M57&lt;=5),VLOOKUP(N57,[1]баллы!$A$1:$F$101,M57+1),0)</f>
        <v>0</v>
      </c>
      <c r="Z57" s="31">
        <f>IF(AND(P57&lt;&gt;0,O57&lt;=5),VLOOKUP(P57,[1]баллы!$A$1:$F$101,O57+1),0)</f>
        <v>0</v>
      </c>
      <c r="AA57" s="31">
        <f>IF(AND(R57&lt;&gt;0,Q57&lt;=5),VLOOKUP(R57,[1]баллы!$A$1:$F$101,Q57+1),0)</f>
        <v>0</v>
      </c>
      <c r="AB57" s="33">
        <f t="shared" si="6"/>
        <v>0</v>
      </c>
      <c r="AC57" s="34" t="e">
        <f t="shared" si="7"/>
        <v>#DIV/0!</v>
      </c>
    </row>
    <row r="58" spans="1:29" s="27" customFormat="1">
      <c r="A58" s="26"/>
      <c r="B58" s="27" t="s">
        <v>45</v>
      </c>
      <c r="C58" s="27" t="s">
        <v>26</v>
      </c>
      <c r="E58" s="28"/>
      <c r="F58" s="26">
        <f t="shared" si="4"/>
        <v>0</v>
      </c>
      <c r="G58" s="26"/>
      <c r="H58" s="35"/>
      <c r="I58" s="26"/>
      <c r="J58" s="35"/>
      <c r="K58" s="26"/>
      <c r="L58" s="35"/>
      <c r="M58" s="26"/>
      <c r="N58" s="30"/>
      <c r="O58" s="26"/>
      <c r="P58" s="30"/>
      <c r="Q58" s="26"/>
      <c r="R58" s="35"/>
      <c r="S58" s="31">
        <f>IF(AND(H58&lt;&gt;0,G58&lt;=5),VLOOKUP(H58,[1]баллы!$A$1:$F$101,G58+1),0)</f>
        <v>0</v>
      </c>
      <c r="T58" s="31">
        <f>IF(AND(J58&lt;&gt;0,I58&lt;=5),VLOOKUP(J58,[1]баллы!$A$1:$F$101,I58+1),0)</f>
        <v>0</v>
      </c>
      <c r="U58" s="31">
        <f>IF(AND(L58&lt;&gt;0,K58&lt;=5),VLOOKUP(L58,[1]баллы!$A$1:$F$101,K58+1),0)</f>
        <v>0</v>
      </c>
      <c r="V58" s="32"/>
      <c r="W58" s="32"/>
      <c r="X58" s="32">
        <f t="shared" si="5"/>
        <v>0</v>
      </c>
      <c r="Y58" s="31">
        <f>IF(AND(N58&lt;&gt;0,M58&lt;=5),VLOOKUP(N58,[1]баллы!$A$1:$F$101,M58+1),0)</f>
        <v>0</v>
      </c>
      <c r="Z58" s="31">
        <f>IF(AND(P58&lt;&gt;0,O58&lt;=5),VLOOKUP(P58,[1]баллы!$A$1:$F$101,O58+1),0)</f>
        <v>0</v>
      </c>
      <c r="AA58" s="31">
        <f>IF(AND(R58&lt;&gt;0,Q58&lt;=5),VLOOKUP(R58,[1]баллы!$A$1:$F$101,Q58+1),0)</f>
        <v>0</v>
      </c>
      <c r="AB58" s="33">
        <f t="shared" si="6"/>
        <v>0</v>
      </c>
      <c r="AC58" s="34" t="e">
        <f t="shared" si="7"/>
        <v>#DIV/0!</v>
      </c>
    </row>
    <row r="59" spans="1:29" s="27" customFormat="1">
      <c r="A59" s="26"/>
      <c r="B59" s="27" t="s">
        <v>6</v>
      </c>
      <c r="C59" s="27" t="s">
        <v>26</v>
      </c>
      <c r="E59" s="28"/>
      <c r="F59" s="26">
        <f t="shared" si="4"/>
        <v>0</v>
      </c>
      <c r="G59" s="26"/>
      <c r="H59" s="35"/>
      <c r="I59" s="26"/>
      <c r="J59" s="35"/>
      <c r="K59" s="26"/>
      <c r="L59" s="35"/>
      <c r="M59" s="26"/>
      <c r="N59" s="30"/>
      <c r="O59" s="26"/>
      <c r="P59" s="30"/>
      <c r="Q59" s="26"/>
      <c r="R59" s="35"/>
      <c r="S59" s="31">
        <f>IF(AND(H59&lt;&gt;0,G59&lt;=5),VLOOKUP(H59,[1]баллы!$A$1:$F$101,G59+1),0)</f>
        <v>0</v>
      </c>
      <c r="T59" s="31">
        <f>IF(AND(J59&lt;&gt;0,I59&lt;=5),VLOOKUP(J59,[1]баллы!$A$1:$F$101,I59+1),0)</f>
        <v>0</v>
      </c>
      <c r="U59" s="31">
        <f>IF(AND(L59&lt;&gt;0,K59&lt;=5),VLOOKUP(L59,[1]баллы!$A$1:$F$101,K59+1),0)</f>
        <v>0</v>
      </c>
      <c r="V59" s="32"/>
      <c r="W59" s="32"/>
      <c r="X59" s="32">
        <f t="shared" si="5"/>
        <v>0</v>
      </c>
      <c r="Y59" s="31">
        <f>IF(AND(N59&lt;&gt;0,M59&lt;=5),VLOOKUP(N59,[1]баллы!$A$1:$F$101,M59+1),0)</f>
        <v>0</v>
      </c>
      <c r="Z59" s="31">
        <f>IF(AND(P59&lt;&gt;0,O59&lt;=5),VLOOKUP(P59,[1]баллы!$A$1:$F$101,O59+1),0)</f>
        <v>0</v>
      </c>
      <c r="AA59" s="31">
        <f>IF(AND(R59&lt;&gt;0,Q59&lt;=5),VLOOKUP(R59,[1]баллы!$A$1:$F$101,Q59+1),0)</f>
        <v>0</v>
      </c>
      <c r="AB59" s="33">
        <f t="shared" si="6"/>
        <v>0</v>
      </c>
      <c r="AC59" s="34" t="e">
        <f t="shared" si="7"/>
        <v>#DIV/0!</v>
      </c>
    </row>
    <row r="60" spans="1:29" s="27" customFormat="1">
      <c r="A60" s="26"/>
      <c r="B60" s="27" t="s">
        <v>7</v>
      </c>
      <c r="C60" s="27" t="s">
        <v>27</v>
      </c>
      <c r="E60" s="28"/>
      <c r="F60" s="26">
        <f t="shared" si="4"/>
        <v>0</v>
      </c>
      <c r="G60" s="26"/>
      <c r="H60" s="29"/>
      <c r="I60" s="26"/>
      <c r="J60" s="30"/>
      <c r="K60" s="26"/>
      <c r="L60" s="30"/>
      <c r="M60" s="26"/>
      <c r="N60" s="30"/>
      <c r="O60" s="26"/>
      <c r="P60" s="30"/>
      <c r="Q60" s="26"/>
      <c r="R60" s="30"/>
      <c r="S60" s="31">
        <f>IF(AND(H60&lt;&gt;0,G60&lt;=5),VLOOKUP(H60,[1]баллы!$A$1:$F$101,G60+1),0)</f>
        <v>0</v>
      </c>
      <c r="T60" s="31">
        <f>IF(AND(J60&lt;&gt;0,I60&lt;=5),VLOOKUP(J60,[1]баллы!$A$1:$F$101,I60+1),0)</f>
        <v>0</v>
      </c>
      <c r="U60" s="31">
        <f>IF(AND(L60&lt;&gt;0,K60&lt;=5),VLOOKUP(L60,[1]баллы!$A$1:$F$101,K60+1),0)</f>
        <v>0</v>
      </c>
      <c r="V60" s="32"/>
      <c r="W60" s="32"/>
      <c r="X60" s="32">
        <f t="shared" si="5"/>
        <v>0</v>
      </c>
      <c r="Y60" s="31">
        <f>IF(AND(N60&lt;&gt;0,M60&lt;=5),VLOOKUP(N60,[1]баллы!$A$1:$F$101,M60+1),0)</f>
        <v>0</v>
      </c>
      <c r="Z60" s="31">
        <f>IF(AND(P60&lt;&gt;0,O60&lt;=5),VLOOKUP(P60,[1]баллы!$A$1:$F$101,O60+1),0)</f>
        <v>0</v>
      </c>
      <c r="AA60" s="31">
        <f>IF(AND(R60&lt;&gt;0,Q60&lt;=5),VLOOKUP(R60,[1]баллы!$A$1:$F$101,Q60+1),0)</f>
        <v>0</v>
      </c>
      <c r="AB60" s="33">
        <f t="shared" si="6"/>
        <v>0</v>
      </c>
      <c r="AC60" s="34" t="e">
        <f t="shared" si="7"/>
        <v>#DIV/0!</v>
      </c>
    </row>
    <row r="61" spans="1:29" s="27" customFormat="1">
      <c r="A61" s="26"/>
      <c r="B61" s="27" t="s">
        <v>44</v>
      </c>
      <c r="C61" s="27" t="s">
        <v>26</v>
      </c>
      <c r="E61" s="28"/>
      <c r="F61" s="26">
        <f t="shared" si="4"/>
        <v>0</v>
      </c>
      <c r="G61" s="26"/>
      <c r="H61" s="29"/>
      <c r="I61" s="26"/>
      <c r="J61" s="30"/>
      <c r="K61" s="26"/>
      <c r="L61" s="30"/>
      <c r="M61" s="26"/>
      <c r="N61" s="30"/>
      <c r="O61" s="26"/>
      <c r="P61" s="30"/>
      <c r="Q61" s="26"/>
      <c r="R61" s="30"/>
      <c r="S61" s="31">
        <f>IF(AND(H61&lt;&gt;0,G61&lt;=5),VLOOKUP(H61,[1]баллы!$A$1:$F$101,G61+1),0)</f>
        <v>0</v>
      </c>
      <c r="T61" s="31">
        <f>IF(AND(J61&lt;&gt;0,I61&lt;=5),VLOOKUP(J61,[1]баллы!$A$1:$F$101,I61+1),0)</f>
        <v>0</v>
      </c>
      <c r="U61" s="31">
        <f>IF(AND(L61&lt;&gt;0,K61&lt;=5),VLOOKUP(L61,[1]баллы!$A$1:$F$101,K61+1),0)</f>
        <v>0</v>
      </c>
      <c r="V61" s="32"/>
      <c r="W61" s="32"/>
      <c r="X61" s="32">
        <f t="shared" si="5"/>
        <v>0</v>
      </c>
      <c r="Y61" s="31">
        <f>IF(AND(N61&lt;&gt;0,M61&lt;=5),VLOOKUP(N61,[1]баллы!$A$1:$F$101,M61+1),0)</f>
        <v>0</v>
      </c>
      <c r="Z61" s="31">
        <f>IF(AND(P61&lt;&gt;0,O61&lt;=5),VLOOKUP(P61,[1]баллы!$A$1:$F$101,O61+1),0)</f>
        <v>0</v>
      </c>
      <c r="AA61" s="31">
        <f>IF(AND(R61&lt;&gt;0,Q61&lt;=5),VLOOKUP(R61,[1]баллы!$A$1:$F$101,Q61+1),0)</f>
        <v>0</v>
      </c>
      <c r="AB61" s="33">
        <f t="shared" si="6"/>
        <v>0</v>
      </c>
      <c r="AC61" s="34" t="e">
        <f t="shared" si="7"/>
        <v>#DIV/0!</v>
      </c>
    </row>
    <row r="62" spans="1:29" s="27" customFormat="1">
      <c r="A62" s="26"/>
      <c r="B62" s="36" t="s">
        <v>62</v>
      </c>
      <c r="C62" s="36" t="s">
        <v>26</v>
      </c>
      <c r="D62" s="36"/>
      <c r="E62" s="28"/>
      <c r="F62" s="26">
        <f t="shared" si="4"/>
        <v>0</v>
      </c>
      <c r="G62" s="26"/>
      <c r="H62" s="35"/>
      <c r="I62" s="26"/>
      <c r="J62" s="35"/>
      <c r="K62" s="26"/>
      <c r="L62" s="35"/>
      <c r="M62" s="26"/>
      <c r="N62" s="30"/>
      <c r="O62" s="26"/>
      <c r="P62" s="30"/>
      <c r="Q62" s="26"/>
      <c r="R62" s="35"/>
      <c r="S62" s="31">
        <f>IF(AND(H62&lt;&gt;0,G62&lt;=5),VLOOKUP(H62,[1]баллы!$A$1:$F$101,G62+1),0)</f>
        <v>0</v>
      </c>
      <c r="T62" s="31">
        <f>IF(AND(J62&lt;&gt;0,I62&lt;=5),VLOOKUP(J62,[1]баллы!$A$1:$F$101,I62+1),0)</f>
        <v>0</v>
      </c>
      <c r="U62" s="31">
        <f>IF(AND(L62&lt;&gt;0,K62&lt;=5),VLOOKUP(L62,[1]баллы!$A$1:$F$101,K62+1),0)</f>
        <v>0</v>
      </c>
      <c r="V62" s="32"/>
      <c r="W62" s="32"/>
      <c r="X62" s="32">
        <f t="shared" si="5"/>
        <v>0</v>
      </c>
      <c r="Y62" s="31">
        <f>IF(AND(N62&lt;&gt;0,M62&lt;=5),VLOOKUP(N62,[1]баллы!$A$1:$F$101,M62+1),0)</f>
        <v>0</v>
      </c>
      <c r="Z62" s="31">
        <f>IF(AND(P62&lt;&gt;0,O62&lt;=5),VLOOKUP(P62,[1]баллы!$A$1:$F$101,O62+1),0)</f>
        <v>0</v>
      </c>
      <c r="AA62" s="31">
        <f>IF(AND(R62&lt;&gt;0,Q62&lt;=5),VLOOKUP(R62,[1]баллы!$A$1:$F$101,Q62+1),0)</f>
        <v>0</v>
      </c>
      <c r="AB62" s="33">
        <f t="shared" si="6"/>
        <v>0</v>
      </c>
      <c r="AC62" s="34" t="e">
        <f t="shared" si="7"/>
        <v>#DIV/0!</v>
      </c>
    </row>
    <row r="63" spans="1:29" s="27" customFormat="1">
      <c r="A63" s="26"/>
      <c r="B63" s="27" t="s">
        <v>78</v>
      </c>
      <c r="C63" s="36" t="s">
        <v>26</v>
      </c>
      <c r="D63" s="36"/>
      <c r="E63" s="28"/>
      <c r="F63" s="26">
        <f t="shared" si="4"/>
        <v>0</v>
      </c>
      <c r="G63" s="26"/>
      <c r="H63" s="35"/>
      <c r="I63" s="26"/>
      <c r="J63" s="35"/>
      <c r="K63" s="26"/>
      <c r="L63" s="35"/>
      <c r="M63" s="26"/>
      <c r="N63" s="30"/>
      <c r="O63" s="26"/>
      <c r="P63" s="30"/>
      <c r="Q63" s="26"/>
      <c r="R63" s="35"/>
      <c r="S63" s="31">
        <f>IF(AND(H63&lt;&gt;0,G63&lt;=5),VLOOKUP(H63,[1]баллы!$A$1:$F$101,G63+1),0)</f>
        <v>0</v>
      </c>
      <c r="T63" s="31">
        <f>IF(AND(J63&lt;&gt;0,I63&lt;=5),VLOOKUP(J63,[1]баллы!$A$1:$F$101,I63+1),0)</f>
        <v>0</v>
      </c>
      <c r="U63" s="31">
        <f>IF(AND(L63&lt;&gt;0,K63&lt;=5),VLOOKUP(L63,[1]баллы!$A$1:$F$101,K63+1),0)</f>
        <v>0</v>
      </c>
      <c r="V63" s="32"/>
      <c r="W63" s="32"/>
      <c r="X63" s="32">
        <f t="shared" si="5"/>
        <v>0</v>
      </c>
      <c r="Y63" s="31">
        <f>IF(AND(N63&lt;&gt;0,M63&lt;=5),VLOOKUP(N63,[1]баллы!$A$1:$F$101,M63+1),0)</f>
        <v>0</v>
      </c>
      <c r="Z63" s="31">
        <f>IF(AND(P63&lt;&gt;0,O63&lt;=5),VLOOKUP(P63,[1]баллы!$A$1:$F$101,O63+1),0)</f>
        <v>0</v>
      </c>
      <c r="AA63" s="31">
        <f>IF(AND(R63&lt;&gt;0,Q63&lt;=5),VLOOKUP(R63,[1]баллы!$A$1:$F$101,Q63+1),0)</f>
        <v>0</v>
      </c>
      <c r="AB63" s="33">
        <f t="shared" si="6"/>
        <v>0</v>
      </c>
      <c r="AC63" s="34" t="e">
        <f t="shared" si="7"/>
        <v>#DIV/0!</v>
      </c>
    </row>
    <row r="64" spans="1:29" s="27" customFormat="1">
      <c r="A64" s="26"/>
      <c r="B64" s="27" t="s">
        <v>79</v>
      </c>
      <c r="C64" s="36" t="s">
        <v>26</v>
      </c>
      <c r="D64" s="36"/>
      <c r="E64" s="28"/>
      <c r="F64" s="26">
        <f t="shared" si="4"/>
        <v>0</v>
      </c>
      <c r="G64" s="26"/>
      <c r="H64" s="30"/>
      <c r="I64" s="26"/>
      <c r="J64" s="30"/>
      <c r="K64" s="26"/>
      <c r="L64" s="30"/>
      <c r="M64" s="26"/>
      <c r="N64" s="30"/>
      <c r="O64" s="26"/>
      <c r="P64" s="30"/>
      <c r="Q64" s="26"/>
      <c r="R64" s="30"/>
      <c r="S64" s="31">
        <f>IF(AND(H64&lt;&gt;0,G64&lt;=5),VLOOKUP(H64,[1]баллы!$A$1:$F$101,G64+1),0)</f>
        <v>0</v>
      </c>
      <c r="T64" s="31">
        <f>IF(AND(J64&lt;&gt;0,I64&lt;=5),VLOOKUP(J64,[1]баллы!$A$1:$F$101,I64+1),0)</f>
        <v>0</v>
      </c>
      <c r="U64" s="31">
        <f>IF(AND(L64&lt;&gt;0,K64&lt;=5),VLOOKUP(L64,[1]баллы!$A$1:$F$101,K64+1),0)</f>
        <v>0</v>
      </c>
      <c r="V64" s="32"/>
      <c r="W64" s="32"/>
      <c r="X64" s="32">
        <f t="shared" si="5"/>
        <v>0</v>
      </c>
      <c r="Y64" s="31">
        <f>IF(AND(N64&lt;&gt;0,M64&lt;=5),VLOOKUP(N64,[1]баллы!$A$1:$F$101,M64+1),0)</f>
        <v>0</v>
      </c>
      <c r="Z64" s="31">
        <f>IF(AND(P64&lt;&gt;0,O64&lt;=5),VLOOKUP(P64,[1]баллы!$A$1:$F$101,O64+1),0)</f>
        <v>0</v>
      </c>
      <c r="AA64" s="31">
        <f>IF(AND(R64&lt;&gt;0,Q64&lt;=5),VLOOKUP(R64,[1]баллы!$A$1:$F$101,Q64+1),0)</f>
        <v>0</v>
      </c>
      <c r="AB64" s="33">
        <f t="shared" si="6"/>
        <v>0</v>
      </c>
      <c r="AC64" s="34" t="e">
        <f t="shared" si="7"/>
        <v>#DIV/0!</v>
      </c>
    </row>
    <row r="65" spans="1:29" s="27" customFormat="1">
      <c r="A65" s="26"/>
      <c r="B65" s="36" t="s">
        <v>65</v>
      </c>
      <c r="C65" s="36" t="s">
        <v>26</v>
      </c>
      <c r="D65" s="36"/>
      <c r="E65" s="28"/>
      <c r="F65" s="26">
        <f t="shared" si="4"/>
        <v>0</v>
      </c>
      <c r="G65" s="26"/>
      <c r="H65" s="35"/>
      <c r="I65" s="26"/>
      <c r="J65" s="35"/>
      <c r="K65" s="26"/>
      <c r="L65" s="35"/>
      <c r="M65" s="26"/>
      <c r="N65" s="30"/>
      <c r="O65" s="26"/>
      <c r="P65" s="30"/>
      <c r="Q65" s="26"/>
      <c r="R65" s="35"/>
      <c r="S65" s="31">
        <f>IF(AND(H65&lt;&gt;0,G65&lt;=5),VLOOKUP(H65,[1]баллы!$A$1:$F$101,G65+1),0)</f>
        <v>0</v>
      </c>
      <c r="T65" s="31">
        <f>IF(AND(J65&lt;&gt;0,I65&lt;=5),VLOOKUP(J65,[1]баллы!$A$1:$F$101,I65+1),0)</f>
        <v>0</v>
      </c>
      <c r="U65" s="31">
        <f>IF(AND(L65&lt;&gt;0,K65&lt;=5),VLOOKUP(L65,[1]баллы!$A$1:$F$101,K65+1),0)</f>
        <v>0</v>
      </c>
      <c r="V65" s="32"/>
      <c r="W65" s="32"/>
      <c r="X65" s="32">
        <f t="shared" si="5"/>
        <v>0</v>
      </c>
      <c r="Y65" s="31">
        <f>IF(AND(N65&lt;&gt;0,M65&lt;=5),VLOOKUP(N65,[1]баллы!$A$1:$F$101,M65+1),0)</f>
        <v>0</v>
      </c>
      <c r="Z65" s="31">
        <f>IF(AND(P65&lt;&gt;0,O65&lt;=5),VLOOKUP(P65,[1]баллы!$A$1:$F$101,O65+1),0)</f>
        <v>0</v>
      </c>
      <c r="AA65" s="31">
        <f>IF(AND(R65&lt;&gt;0,Q65&lt;=5),VLOOKUP(R65,[1]баллы!$A$1:$F$101,Q65+1),0)</f>
        <v>0</v>
      </c>
      <c r="AB65" s="33">
        <f t="shared" si="6"/>
        <v>0</v>
      </c>
      <c r="AC65" s="34" t="e">
        <f t="shared" si="7"/>
        <v>#DIV/0!</v>
      </c>
    </row>
    <row r="66" spans="1:29" s="27" customFormat="1">
      <c r="A66" s="26"/>
      <c r="B66" s="27" t="s">
        <v>20</v>
      </c>
      <c r="C66" s="27" t="s">
        <v>28</v>
      </c>
      <c r="E66" s="28"/>
      <c r="F66" s="26">
        <f t="shared" si="4"/>
        <v>0</v>
      </c>
      <c r="G66" s="26"/>
      <c r="H66" s="35"/>
      <c r="I66" s="26"/>
      <c r="J66" s="35"/>
      <c r="K66" s="26"/>
      <c r="L66" s="35"/>
      <c r="M66" s="26"/>
      <c r="N66" s="30"/>
      <c r="O66" s="26"/>
      <c r="P66" s="30"/>
      <c r="Q66" s="26"/>
      <c r="R66" s="35"/>
      <c r="S66" s="31">
        <f>IF(AND(H66&lt;&gt;0,G66&lt;=5),VLOOKUP(H66,[1]баллы!$A$1:$F$101,G66+1),0)</f>
        <v>0</v>
      </c>
      <c r="T66" s="31">
        <f>IF(AND(J66&lt;&gt;0,I66&lt;=5),VLOOKUP(J66,[1]баллы!$A$1:$F$101,I66+1),0)</f>
        <v>0</v>
      </c>
      <c r="U66" s="31">
        <f>IF(AND(L66&lt;&gt;0,K66&lt;=5),VLOOKUP(L66,[1]баллы!$A$1:$F$101,K66+1),0)</f>
        <v>0</v>
      </c>
      <c r="V66" s="32"/>
      <c r="W66" s="32"/>
      <c r="X66" s="32">
        <f t="shared" si="5"/>
        <v>0</v>
      </c>
      <c r="Y66" s="31">
        <f>IF(AND(N66&lt;&gt;0,M66&lt;=5),VLOOKUP(N66,[1]баллы!$A$1:$F$101,M66+1),0)</f>
        <v>0</v>
      </c>
      <c r="Z66" s="31">
        <f>IF(AND(P66&lt;&gt;0,O66&lt;=5),VLOOKUP(P66,[1]баллы!$A$1:$F$101,O66+1),0)</f>
        <v>0</v>
      </c>
      <c r="AA66" s="31">
        <f>IF(AND(R66&lt;&gt;0,Q66&lt;=5),VLOOKUP(R66,[1]баллы!$A$1:$F$101,Q66+1),0)</f>
        <v>0</v>
      </c>
      <c r="AB66" s="33">
        <f t="shared" si="6"/>
        <v>0</v>
      </c>
      <c r="AC66" s="34" t="e">
        <f t="shared" si="7"/>
        <v>#DIV/0!</v>
      </c>
    </row>
    <row r="67" spans="1:29" s="27" customFormat="1">
      <c r="A67" s="26"/>
      <c r="B67" s="27" t="s">
        <v>31</v>
      </c>
      <c r="C67" s="27" t="s">
        <v>27</v>
      </c>
      <c r="E67" s="28"/>
      <c r="F67" s="26">
        <f t="shared" ref="F67:F72" si="8">COUNTA(H67,J67,L67,N67,P67,R67)</f>
        <v>0</v>
      </c>
      <c r="G67" s="26"/>
      <c r="H67" s="35"/>
      <c r="I67" s="26"/>
      <c r="J67" s="35"/>
      <c r="K67" s="26"/>
      <c r="L67" s="35"/>
      <c r="M67" s="26"/>
      <c r="N67" s="30"/>
      <c r="O67" s="26"/>
      <c r="P67" s="30"/>
      <c r="Q67" s="26"/>
      <c r="R67" s="35"/>
      <c r="S67" s="31">
        <f>IF(AND(H67&lt;&gt;0,G67&lt;=5),VLOOKUP(H67,[1]баллы!$A$1:$F$101,G67+1),0)</f>
        <v>0</v>
      </c>
      <c r="T67" s="31">
        <f>IF(AND(J67&lt;&gt;0,I67&lt;=5),VLOOKUP(J67,[1]баллы!$A$1:$F$101,I67+1),0)</f>
        <v>0</v>
      </c>
      <c r="U67" s="31">
        <f>IF(AND(L67&lt;&gt;0,K67&lt;=5),VLOOKUP(L67,[1]баллы!$A$1:$F$101,K67+1),0)</f>
        <v>0</v>
      </c>
      <c r="V67" s="32"/>
      <c r="W67" s="32"/>
      <c r="X67" s="32">
        <f t="shared" ref="X67:X98" si="9">ABS(W67-V67)*5</f>
        <v>0</v>
      </c>
      <c r="Y67" s="31">
        <f>IF(AND(N67&lt;&gt;0,M67&lt;=5),VLOOKUP(N67,[1]баллы!$A$1:$F$101,M67+1),0)</f>
        <v>0</v>
      </c>
      <c r="Z67" s="31">
        <f>IF(AND(P67&lt;&gt;0,O67&lt;=5),VLOOKUP(P67,[1]баллы!$A$1:$F$101,O67+1),0)</f>
        <v>0</v>
      </c>
      <c r="AA67" s="31">
        <f>IF(AND(R67&lt;&gt;0,Q67&lt;=5),VLOOKUP(R67,[1]баллы!$A$1:$F$101,Q67+1),0)</f>
        <v>0</v>
      </c>
      <c r="AB67" s="33">
        <f t="shared" ref="AB67:AB98" si="10">S67+T67+U67+X67+Y67+Z67+AA67</f>
        <v>0</v>
      </c>
      <c r="AC67" s="34" t="e">
        <f t="shared" ref="AC67:AC98" si="11">AB67/F67</f>
        <v>#DIV/0!</v>
      </c>
    </row>
    <row r="68" spans="1:29" s="27" customFormat="1">
      <c r="A68" s="26"/>
      <c r="B68" s="27" t="s">
        <v>34</v>
      </c>
      <c r="C68" s="27" t="s">
        <v>30</v>
      </c>
      <c r="E68" s="28"/>
      <c r="F68" s="26">
        <f t="shared" si="8"/>
        <v>0</v>
      </c>
      <c r="G68" s="26"/>
      <c r="H68" s="35"/>
      <c r="I68" s="26"/>
      <c r="J68" s="35"/>
      <c r="K68" s="26"/>
      <c r="L68" s="35"/>
      <c r="M68" s="26"/>
      <c r="N68" s="30"/>
      <c r="O68" s="26"/>
      <c r="P68" s="30"/>
      <c r="Q68" s="26"/>
      <c r="R68" s="35"/>
      <c r="S68" s="31">
        <f>IF(AND(H68&lt;&gt;0,G68&lt;=5),VLOOKUP(H68,[1]баллы!$A$1:$F$101,G68+1),0)</f>
        <v>0</v>
      </c>
      <c r="T68" s="31">
        <f>IF(AND(J68&lt;&gt;0,I68&lt;=5),VLOOKUP(J68,[1]баллы!$A$1:$F$101,I68+1),0)</f>
        <v>0</v>
      </c>
      <c r="U68" s="31">
        <f>IF(AND(L68&lt;&gt;0,K68&lt;=5),VLOOKUP(L68,[1]баллы!$A$1:$F$101,K68+1),0)</f>
        <v>0</v>
      </c>
      <c r="V68" s="32"/>
      <c r="W68" s="32"/>
      <c r="X68" s="32">
        <f t="shared" si="9"/>
        <v>0</v>
      </c>
      <c r="Y68" s="31">
        <f>IF(AND(N68&lt;&gt;0,M68&lt;=5),VLOOKUP(N68,[1]баллы!$A$1:$F$101,M68+1),0)</f>
        <v>0</v>
      </c>
      <c r="Z68" s="31">
        <f>IF(AND(P68&lt;&gt;0,O68&lt;=5),VLOOKUP(P68,[1]баллы!$A$1:$F$101,O68+1),0)</f>
        <v>0</v>
      </c>
      <c r="AA68" s="31">
        <f>IF(AND(R68&lt;&gt;0,Q68&lt;=5),VLOOKUP(R68,[1]баллы!$A$1:$F$101,Q68+1),0)</f>
        <v>0</v>
      </c>
      <c r="AB68" s="33">
        <f t="shared" si="10"/>
        <v>0</v>
      </c>
      <c r="AC68" s="34" t="e">
        <f t="shared" si="11"/>
        <v>#DIV/0!</v>
      </c>
    </row>
    <row r="69" spans="1:29" s="27" customFormat="1">
      <c r="A69" s="26"/>
      <c r="B69" s="27" t="s">
        <v>42</v>
      </c>
      <c r="C69" s="27" t="s">
        <v>26</v>
      </c>
      <c r="E69" s="28"/>
      <c r="F69" s="26">
        <f t="shared" si="8"/>
        <v>0</v>
      </c>
      <c r="G69" s="26"/>
      <c r="H69" s="35"/>
      <c r="I69" s="26"/>
      <c r="J69" s="35"/>
      <c r="K69" s="26"/>
      <c r="L69" s="35"/>
      <c r="M69" s="26"/>
      <c r="N69" s="30"/>
      <c r="O69" s="26"/>
      <c r="P69" s="30"/>
      <c r="Q69" s="26"/>
      <c r="R69" s="35"/>
      <c r="S69" s="31">
        <f>IF(AND(H69&lt;&gt;0,G69&lt;=5),VLOOKUP(H69,[1]баллы!$A$1:$F$101,G69+1),0)</f>
        <v>0</v>
      </c>
      <c r="T69" s="31">
        <f>IF(AND(J69&lt;&gt;0,I69&lt;=5),VLOOKUP(J69,[1]баллы!$A$1:$F$101,I69+1),0)</f>
        <v>0</v>
      </c>
      <c r="U69" s="31">
        <f>IF(AND(L69&lt;&gt;0,K69&lt;=5),VLOOKUP(L69,[1]баллы!$A$1:$F$101,K69+1),0)</f>
        <v>0</v>
      </c>
      <c r="V69" s="32"/>
      <c r="W69" s="32"/>
      <c r="X69" s="32">
        <f t="shared" si="9"/>
        <v>0</v>
      </c>
      <c r="Y69" s="31">
        <f>IF(AND(N69&lt;&gt;0,M69&lt;=5),VLOOKUP(N69,[1]баллы!$A$1:$F$101,M69+1),0)</f>
        <v>0</v>
      </c>
      <c r="Z69" s="31">
        <f>IF(AND(P69&lt;&gt;0,O69&lt;=5),VLOOKUP(P69,[1]баллы!$A$1:$F$101,O69+1),0)</f>
        <v>0</v>
      </c>
      <c r="AA69" s="31">
        <f>IF(AND(R69&lt;&gt;0,Q69&lt;=5),VLOOKUP(R69,[1]баллы!$A$1:$F$101,Q69+1),0)</f>
        <v>0</v>
      </c>
      <c r="AB69" s="33">
        <f t="shared" si="10"/>
        <v>0</v>
      </c>
      <c r="AC69" s="34" t="e">
        <f t="shared" si="11"/>
        <v>#DIV/0!</v>
      </c>
    </row>
    <row r="70" spans="1:29" s="27" customFormat="1">
      <c r="A70" s="26"/>
      <c r="B70" s="27" t="s">
        <v>77</v>
      </c>
      <c r="C70" s="36" t="s">
        <v>26</v>
      </c>
      <c r="D70" s="36"/>
      <c r="E70" s="28"/>
      <c r="F70" s="26">
        <f t="shared" si="8"/>
        <v>0</v>
      </c>
      <c r="G70" s="26"/>
      <c r="H70" s="35"/>
      <c r="I70" s="26"/>
      <c r="J70" s="35"/>
      <c r="K70" s="26"/>
      <c r="L70" s="35"/>
      <c r="M70" s="26"/>
      <c r="N70" s="30"/>
      <c r="O70" s="26"/>
      <c r="P70" s="30"/>
      <c r="Q70" s="26"/>
      <c r="R70" s="35"/>
      <c r="S70" s="31">
        <f>IF(AND(H70&lt;&gt;0,G70&lt;=5),VLOOKUP(H70,[1]баллы!$A$1:$F$101,G70+1),0)</f>
        <v>0</v>
      </c>
      <c r="T70" s="31">
        <f>IF(AND(J70&lt;&gt;0,I70&lt;=5),VLOOKUP(J70,[1]баллы!$A$1:$F$101,I70+1),0)</f>
        <v>0</v>
      </c>
      <c r="U70" s="31">
        <f>IF(AND(L70&lt;&gt;0,K70&lt;=5),VLOOKUP(L70,[1]баллы!$A$1:$F$101,K70+1),0)</f>
        <v>0</v>
      </c>
      <c r="V70" s="32"/>
      <c r="W70" s="32"/>
      <c r="X70" s="32">
        <f t="shared" si="9"/>
        <v>0</v>
      </c>
      <c r="Y70" s="31">
        <f>IF(AND(N70&lt;&gt;0,M70&lt;=5),VLOOKUP(N70,[1]баллы!$A$1:$F$101,M70+1),0)</f>
        <v>0</v>
      </c>
      <c r="Z70" s="31">
        <f>IF(AND(P70&lt;&gt;0,O70&lt;=5),VLOOKUP(P70,[1]баллы!$A$1:$F$101,O70+1),0)</f>
        <v>0</v>
      </c>
      <c r="AA70" s="31">
        <f>IF(AND(R70&lt;&gt;0,Q70&lt;=5),VLOOKUP(R70,[1]баллы!$A$1:$F$101,Q70+1),0)</f>
        <v>0</v>
      </c>
      <c r="AB70" s="33">
        <f t="shared" si="10"/>
        <v>0</v>
      </c>
      <c r="AC70" s="34" t="e">
        <f t="shared" si="11"/>
        <v>#DIV/0!</v>
      </c>
    </row>
    <row r="71" spans="1:29" s="27" customFormat="1">
      <c r="A71" s="26"/>
      <c r="B71" s="36" t="s">
        <v>64</v>
      </c>
      <c r="C71" s="36" t="s">
        <v>30</v>
      </c>
      <c r="D71" s="36"/>
      <c r="E71" s="28"/>
      <c r="F71" s="26">
        <f t="shared" si="8"/>
        <v>0</v>
      </c>
      <c r="G71" s="26"/>
      <c r="H71" s="35"/>
      <c r="I71" s="26"/>
      <c r="J71" s="35"/>
      <c r="K71" s="26"/>
      <c r="L71" s="35"/>
      <c r="M71" s="26"/>
      <c r="N71" s="30"/>
      <c r="O71" s="26"/>
      <c r="P71" s="30"/>
      <c r="Q71" s="26"/>
      <c r="R71" s="35"/>
      <c r="S71" s="31">
        <f>IF(AND(H71&lt;&gt;0,G71&lt;=5),VLOOKUP(H71,[1]баллы!$A$1:$F$101,G71+1),0)</f>
        <v>0</v>
      </c>
      <c r="T71" s="31">
        <f>IF(AND(J71&lt;&gt;0,I71&lt;=5),VLOOKUP(J71,[1]баллы!$A$1:$F$101,I71+1),0)</f>
        <v>0</v>
      </c>
      <c r="U71" s="31">
        <f>IF(AND(L71&lt;&gt;0,K71&lt;=5),VLOOKUP(L71,[1]баллы!$A$1:$F$101,K71+1),0)</f>
        <v>0</v>
      </c>
      <c r="V71" s="32"/>
      <c r="W71" s="32"/>
      <c r="X71" s="32">
        <f t="shared" si="9"/>
        <v>0</v>
      </c>
      <c r="Y71" s="31">
        <f>IF(AND(N71&lt;&gt;0,M71&lt;=5),VLOOKUP(N71,[1]баллы!$A$1:$F$101,M71+1),0)</f>
        <v>0</v>
      </c>
      <c r="Z71" s="31">
        <f>IF(AND(P71&lt;&gt;0,O71&lt;=5),VLOOKUP(P71,[1]баллы!$A$1:$F$101,O71+1),0)</f>
        <v>0</v>
      </c>
      <c r="AA71" s="31">
        <f>IF(AND(R71&lt;&gt;0,Q71&lt;=5),VLOOKUP(R71,[1]баллы!$A$1:$F$101,Q71+1),0)</f>
        <v>0</v>
      </c>
      <c r="AB71" s="33">
        <f t="shared" si="10"/>
        <v>0</v>
      </c>
      <c r="AC71" s="34" t="e">
        <f t="shared" si="11"/>
        <v>#DIV/0!</v>
      </c>
    </row>
    <row r="72" spans="1:29" s="27" customFormat="1">
      <c r="A72" s="26"/>
      <c r="B72" s="36" t="s">
        <v>66</v>
      </c>
      <c r="C72" s="36" t="s">
        <v>26</v>
      </c>
      <c r="D72" s="36"/>
      <c r="E72" s="28"/>
      <c r="F72" s="26">
        <f t="shared" si="8"/>
        <v>0</v>
      </c>
      <c r="G72" s="26"/>
      <c r="H72" s="35"/>
      <c r="I72" s="26"/>
      <c r="J72" s="35"/>
      <c r="K72" s="26"/>
      <c r="L72" s="35"/>
      <c r="M72" s="26"/>
      <c r="N72" s="30"/>
      <c r="O72" s="26"/>
      <c r="P72" s="30"/>
      <c r="Q72" s="26"/>
      <c r="R72" s="35"/>
      <c r="S72" s="31">
        <f>IF(AND(H72&lt;&gt;0,G72&lt;=5),VLOOKUP(H72,[1]баллы!$A$1:$F$101,G72+1),0)</f>
        <v>0</v>
      </c>
      <c r="T72" s="31">
        <f>IF(AND(J72&lt;&gt;0,I72&lt;=5),VLOOKUP(J72,[1]баллы!$A$1:$F$101,I72+1),0)</f>
        <v>0</v>
      </c>
      <c r="U72" s="31">
        <f>IF(AND(L72&lt;&gt;0,K72&lt;=5),VLOOKUP(L72,[1]баллы!$A$1:$F$101,K72+1),0)</f>
        <v>0</v>
      </c>
      <c r="V72" s="32"/>
      <c r="W72" s="32"/>
      <c r="X72" s="32">
        <f t="shared" si="9"/>
        <v>0</v>
      </c>
      <c r="Y72" s="31">
        <f>IF(AND(N72&lt;&gt;0,M72&lt;=5),VLOOKUP(N72,[1]баллы!$A$1:$F$101,M72+1),0)</f>
        <v>0</v>
      </c>
      <c r="Z72" s="31">
        <f>IF(AND(P72&lt;&gt;0,O72&lt;=5),VLOOKUP(P72,[1]баллы!$A$1:$F$101,O72+1),0)</f>
        <v>0</v>
      </c>
      <c r="AA72" s="31">
        <f>IF(AND(R72&lt;&gt;0,Q72&lt;=5),VLOOKUP(R72,[1]баллы!$A$1:$F$101,Q72+1),0)</f>
        <v>0</v>
      </c>
      <c r="AB72" s="33">
        <f t="shared" si="10"/>
        <v>0</v>
      </c>
      <c r="AC72" s="34" t="e">
        <f t="shared" si="11"/>
        <v>#DIV/0!</v>
      </c>
    </row>
    <row r="73" spans="1:29" s="27" customFormat="1">
      <c r="F73" s="26">
        <f t="shared" ref="F73:F81" si="12">COUNTA(H73,J73,L73,N73,P73,R73)</f>
        <v>0</v>
      </c>
      <c r="G73" s="26"/>
      <c r="H73" s="35"/>
      <c r="I73" s="26"/>
      <c r="J73" s="35"/>
      <c r="K73" s="26"/>
      <c r="L73" s="35"/>
      <c r="M73" s="26"/>
      <c r="N73" s="30"/>
      <c r="O73" s="26"/>
      <c r="P73" s="30"/>
      <c r="Q73" s="26"/>
      <c r="R73" s="35"/>
      <c r="S73" s="31">
        <f>IF(AND(H73&lt;&gt;0,G73&lt;=5),VLOOKUP(H73,[1]баллы!$A$1:$F$101,G73+1),0)</f>
        <v>0</v>
      </c>
      <c r="T73" s="31">
        <f>IF(AND(J73&lt;&gt;0,I73&lt;=5),VLOOKUP(J73,[1]баллы!$A$1:$F$101,I73+1),0)</f>
        <v>0</v>
      </c>
      <c r="U73" s="31">
        <f>IF(AND(L73&lt;&gt;0,K73&lt;=5),VLOOKUP(L73,[1]баллы!$A$1:$F$101,K73+1),0)</f>
        <v>0</v>
      </c>
      <c r="V73" s="32"/>
      <c r="W73" s="32"/>
      <c r="X73" s="32">
        <f t="shared" ref="X73:X83" si="13">ABS(W73-V73)*5</f>
        <v>0</v>
      </c>
      <c r="Y73" s="31">
        <f>IF(AND(N73&lt;&gt;0,M73&lt;=5),VLOOKUP(N73,[1]баллы!$A$1:$F$101,M73+1),0)</f>
        <v>0</v>
      </c>
      <c r="Z73" s="31">
        <f>IF(AND(P73&lt;&gt;0,O73&lt;=5),VLOOKUP(P73,[1]баллы!$A$1:$F$101,O73+1),0)</f>
        <v>0</v>
      </c>
      <c r="AA73" s="31">
        <f>IF(AND(R73&lt;&gt;0,Q73&lt;=5),VLOOKUP(R73,[1]баллы!$A$1:$F$101,Q73+1),0)</f>
        <v>0</v>
      </c>
      <c r="AB73" s="33">
        <f t="shared" ref="AB73:AB83" si="14">S73+T73+U73+X73+Y73+Z73+AA73</f>
        <v>0</v>
      </c>
      <c r="AC73" s="34" t="e">
        <f t="shared" ref="AC73:AC83" si="15">AB73/F73</f>
        <v>#DIV/0!</v>
      </c>
    </row>
    <row r="74" spans="1:29" s="27" customFormat="1">
      <c r="F74" s="26">
        <f t="shared" si="12"/>
        <v>0</v>
      </c>
      <c r="G74" s="26"/>
      <c r="H74" s="35"/>
      <c r="I74" s="26"/>
      <c r="J74" s="35"/>
      <c r="K74" s="26"/>
      <c r="L74" s="35"/>
      <c r="M74" s="26"/>
      <c r="N74" s="30"/>
      <c r="O74" s="26"/>
      <c r="P74" s="30"/>
      <c r="Q74" s="26"/>
      <c r="R74" s="35"/>
      <c r="S74" s="31">
        <f>IF(AND(H74&lt;&gt;0,G74&lt;=5),VLOOKUP(H74,[1]баллы!$A$1:$F$101,G74+1),0)</f>
        <v>0</v>
      </c>
      <c r="T74" s="31">
        <f>IF(AND(J74&lt;&gt;0,I74&lt;=5),VLOOKUP(J74,[1]баллы!$A$1:$F$101,I74+1),0)</f>
        <v>0</v>
      </c>
      <c r="U74" s="31">
        <f>IF(AND(L74&lt;&gt;0,K74&lt;=5),VLOOKUP(L74,[1]баллы!$A$1:$F$101,K74+1),0)</f>
        <v>0</v>
      </c>
      <c r="V74" s="32"/>
      <c r="W74" s="32"/>
      <c r="X74" s="32">
        <f t="shared" si="13"/>
        <v>0</v>
      </c>
      <c r="Y74" s="31">
        <f>IF(AND(N74&lt;&gt;0,M74&lt;=5),VLOOKUP(N74,[1]баллы!$A$1:$F$101,M74+1),0)</f>
        <v>0</v>
      </c>
      <c r="Z74" s="31">
        <f>IF(AND(P74&lt;&gt;0,O74&lt;=5),VLOOKUP(P74,[1]баллы!$A$1:$F$101,O74+1),0)</f>
        <v>0</v>
      </c>
      <c r="AA74" s="31">
        <f>IF(AND(R74&lt;&gt;0,Q74&lt;=5),VLOOKUP(R74,[1]баллы!$A$1:$F$101,Q74+1),0)</f>
        <v>0</v>
      </c>
      <c r="AB74" s="33">
        <f t="shared" si="14"/>
        <v>0</v>
      </c>
      <c r="AC74" s="34" t="e">
        <f t="shared" si="15"/>
        <v>#DIV/0!</v>
      </c>
    </row>
    <row r="75" spans="1:29" s="27" customFormat="1">
      <c r="F75" s="26">
        <f t="shared" si="12"/>
        <v>0</v>
      </c>
      <c r="G75" s="26"/>
      <c r="H75" s="35"/>
      <c r="I75" s="26"/>
      <c r="J75" s="35"/>
      <c r="K75" s="26"/>
      <c r="L75" s="35"/>
      <c r="M75" s="26"/>
      <c r="N75" s="30"/>
      <c r="O75" s="26"/>
      <c r="P75" s="30"/>
      <c r="Q75" s="26"/>
      <c r="R75" s="35"/>
      <c r="S75" s="31">
        <f>IF(AND(H75&lt;&gt;0,G75&lt;=5),VLOOKUP(H75,[1]баллы!$A$1:$F$101,G75+1),0)</f>
        <v>0</v>
      </c>
      <c r="T75" s="31">
        <f>IF(AND(J75&lt;&gt;0,I75&lt;=5),VLOOKUP(J75,[1]баллы!$A$1:$F$101,I75+1),0)</f>
        <v>0</v>
      </c>
      <c r="U75" s="31">
        <f>IF(AND(L75&lt;&gt;0,K75&lt;=5),VLOOKUP(L75,[1]баллы!$A$1:$F$101,K75+1),0)</f>
        <v>0</v>
      </c>
      <c r="V75" s="32"/>
      <c r="W75" s="32"/>
      <c r="X75" s="32">
        <f t="shared" si="13"/>
        <v>0</v>
      </c>
      <c r="Y75" s="31">
        <f>IF(AND(N75&lt;&gt;0,M75&lt;=5),VLOOKUP(N75,[1]баллы!$A$1:$F$101,M75+1),0)</f>
        <v>0</v>
      </c>
      <c r="Z75" s="31">
        <f>IF(AND(P75&lt;&gt;0,O75&lt;=5),VLOOKUP(P75,[1]баллы!$A$1:$F$101,O75+1),0)</f>
        <v>0</v>
      </c>
      <c r="AA75" s="31">
        <f>IF(AND(R75&lt;&gt;0,Q75&lt;=5),VLOOKUP(R75,[1]баллы!$A$1:$F$101,Q75+1),0)</f>
        <v>0</v>
      </c>
      <c r="AB75" s="33">
        <f t="shared" si="14"/>
        <v>0</v>
      </c>
      <c r="AC75" s="34" t="e">
        <f t="shared" si="15"/>
        <v>#DIV/0!</v>
      </c>
    </row>
    <row r="76" spans="1:29" s="27" customFormat="1">
      <c r="F76" s="26">
        <f t="shared" si="12"/>
        <v>0</v>
      </c>
      <c r="G76" s="26"/>
      <c r="H76" s="35"/>
      <c r="I76" s="26"/>
      <c r="J76" s="35"/>
      <c r="K76" s="26"/>
      <c r="L76" s="35"/>
      <c r="M76" s="26"/>
      <c r="N76" s="30"/>
      <c r="O76" s="26"/>
      <c r="P76" s="30"/>
      <c r="Q76" s="26"/>
      <c r="R76" s="35"/>
      <c r="S76" s="31">
        <f>IF(AND(H76&lt;&gt;0,G76&lt;=5),VLOOKUP(H76,[1]баллы!$A$1:$F$101,G76+1),0)</f>
        <v>0</v>
      </c>
      <c r="T76" s="31">
        <f>IF(AND(J76&lt;&gt;0,I76&lt;=5),VLOOKUP(J76,[1]баллы!$A$1:$F$101,I76+1),0)</f>
        <v>0</v>
      </c>
      <c r="U76" s="31">
        <f>IF(AND(L76&lt;&gt;0,K76&lt;=5),VLOOKUP(L76,[1]баллы!$A$1:$F$101,K76+1),0)</f>
        <v>0</v>
      </c>
      <c r="V76" s="32"/>
      <c r="W76" s="32"/>
      <c r="X76" s="32">
        <f t="shared" si="13"/>
        <v>0</v>
      </c>
      <c r="Y76" s="31">
        <f>IF(AND(N76&lt;&gt;0,M76&lt;=5),VLOOKUP(N76,[1]баллы!$A$1:$F$101,M76+1),0)</f>
        <v>0</v>
      </c>
      <c r="Z76" s="31">
        <f>IF(AND(P76&lt;&gt;0,O76&lt;=5),VLOOKUP(P76,[1]баллы!$A$1:$F$101,O76+1),0)</f>
        <v>0</v>
      </c>
      <c r="AA76" s="31">
        <f>IF(AND(R76&lt;&gt;0,Q76&lt;=5),VLOOKUP(R76,[1]баллы!$A$1:$F$101,Q76+1),0)</f>
        <v>0</v>
      </c>
      <c r="AB76" s="33">
        <f t="shared" si="14"/>
        <v>0</v>
      </c>
      <c r="AC76" s="34" t="e">
        <f t="shared" si="15"/>
        <v>#DIV/0!</v>
      </c>
    </row>
    <row r="77" spans="1:29" s="27" customFormat="1">
      <c r="F77" s="26">
        <f t="shared" si="12"/>
        <v>0</v>
      </c>
      <c r="G77" s="26"/>
      <c r="H77" s="35"/>
      <c r="I77" s="26"/>
      <c r="J77" s="35"/>
      <c r="K77" s="26"/>
      <c r="L77" s="35"/>
      <c r="M77" s="26"/>
      <c r="N77" s="30"/>
      <c r="O77" s="26"/>
      <c r="P77" s="30"/>
      <c r="Q77" s="26"/>
      <c r="R77" s="35"/>
      <c r="S77" s="31">
        <f>IF(AND(H77&lt;&gt;0,G77&lt;=5),VLOOKUP(H77,[1]баллы!$A$1:$F$101,G77+1),0)</f>
        <v>0</v>
      </c>
      <c r="T77" s="31">
        <f>IF(AND(J77&lt;&gt;0,I77&lt;=5),VLOOKUP(J77,[1]баллы!$A$1:$F$101,I77+1),0)</f>
        <v>0</v>
      </c>
      <c r="U77" s="31">
        <f>IF(AND(L77&lt;&gt;0,K77&lt;=5),VLOOKUP(L77,[1]баллы!$A$1:$F$101,K77+1),0)</f>
        <v>0</v>
      </c>
      <c r="V77" s="32"/>
      <c r="W77" s="32"/>
      <c r="X77" s="32">
        <f t="shared" si="13"/>
        <v>0</v>
      </c>
      <c r="Y77" s="31">
        <f>IF(AND(N77&lt;&gt;0,M77&lt;=5),VLOOKUP(N77,[1]баллы!$A$1:$F$101,M77+1),0)</f>
        <v>0</v>
      </c>
      <c r="Z77" s="31">
        <f>IF(AND(P77&lt;&gt;0,O77&lt;=5),VLOOKUP(P77,[1]баллы!$A$1:$F$101,O77+1),0)</f>
        <v>0</v>
      </c>
      <c r="AA77" s="31">
        <f>IF(AND(R77&lt;&gt;0,Q77&lt;=5),VLOOKUP(R77,[1]баллы!$A$1:$F$101,Q77+1),0)</f>
        <v>0</v>
      </c>
      <c r="AB77" s="33">
        <f t="shared" si="14"/>
        <v>0</v>
      </c>
      <c r="AC77" s="34" t="e">
        <f t="shared" si="15"/>
        <v>#DIV/0!</v>
      </c>
    </row>
    <row r="78" spans="1:29" s="27" customFormat="1">
      <c r="F78" s="26">
        <f t="shared" si="12"/>
        <v>0</v>
      </c>
      <c r="G78" s="26"/>
      <c r="H78" s="35"/>
      <c r="I78" s="26"/>
      <c r="J78" s="35"/>
      <c r="K78" s="26"/>
      <c r="L78" s="35"/>
      <c r="M78" s="26"/>
      <c r="N78" s="30"/>
      <c r="O78" s="26"/>
      <c r="P78" s="30"/>
      <c r="Q78" s="26"/>
      <c r="R78" s="35"/>
      <c r="S78" s="31">
        <f>IF(AND(H78&lt;&gt;0,G78&lt;=5),VLOOKUP(H78,[1]баллы!$A$1:$F$101,G78+1),0)</f>
        <v>0</v>
      </c>
      <c r="T78" s="31">
        <f>IF(AND(J78&lt;&gt;0,I78&lt;=5),VLOOKUP(J78,[1]баллы!$A$1:$F$101,I78+1),0)</f>
        <v>0</v>
      </c>
      <c r="U78" s="31">
        <f>IF(AND(L78&lt;&gt;0,K78&lt;=5),VLOOKUP(L78,[1]баллы!$A$1:$F$101,K78+1),0)</f>
        <v>0</v>
      </c>
      <c r="V78" s="32"/>
      <c r="W78" s="32"/>
      <c r="X78" s="32">
        <f t="shared" si="13"/>
        <v>0</v>
      </c>
      <c r="Y78" s="31">
        <f>IF(AND(N78&lt;&gt;0,M78&lt;=5),VLOOKUP(N78,[1]баллы!$A$1:$F$101,M78+1),0)</f>
        <v>0</v>
      </c>
      <c r="Z78" s="31">
        <f>IF(AND(P78&lt;&gt;0,O78&lt;=5),VLOOKUP(P78,[1]баллы!$A$1:$F$101,O78+1),0)</f>
        <v>0</v>
      </c>
      <c r="AA78" s="31">
        <f>IF(AND(R78&lt;&gt;0,Q78&lt;=5),VLOOKUP(R78,[1]баллы!$A$1:$F$101,Q78+1),0)</f>
        <v>0</v>
      </c>
      <c r="AB78" s="33">
        <f t="shared" si="14"/>
        <v>0</v>
      </c>
      <c r="AC78" s="34" t="e">
        <f t="shared" si="15"/>
        <v>#DIV/0!</v>
      </c>
    </row>
    <row r="79" spans="1:29" s="27" customFormat="1">
      <c r="F79" s="26">
        <f t="shared" si="12"/>
        <v>0</v>
      </c>
      <c r="G79" s="26"/>
      <c r="H79" s="35"/>
      <c r="I79" s="26"/>
      <c r="J79" s="35"/>
      <c r="K79" s="26"/>
      <c r="L79" s="35"/>
      <c r="M79" s="26"/>
      <c r="N79" s="30"/>
      <c r="O79" s="26"/>
      <c r="P79" s="30"/>
      <c r="Q79" s="26"/>
      <c r="R79" s="35"/>
      <c r="S79" s="31">
        <f>IF(AND(H79&lt;&gt;0,G79&lt;=5),VLOOKUP(H79,[1]баллы!$A$1:$F$101,G79+1),0)</f>
        <v>0</v>
      </c>
      <c r="T79" s="31">
        <f>IF(AND(J79&lt;&gt;0,I79&lt;=5),VLOOKUP(J79,[1]баллы!$A$1:$F$101,I79+1),0)</f>
        <v>0</v>
      </c>
      <c r="U79" s="31">
        <f>IF(AND(L79&lt;&gt;0,K79&lt;=5),VLOOKUP(L79,[1]баллы!$A$1:$F$101,K79+1),0)</f>
        <v>0</v>
      </c>
      <c r="V79" s="32"/>
      <c r="W79" s="32"/>
      <c r="X79" s="32">
        <f t="shared" si="13"/>
        <v>0</v>
      </c>
      <c r="Y79" s="31">
        <f>IF(AND(N79&lt;&gt;0,M79&lt;=5),VLOOKUP(N79,[1]баллы!$A$1:$F$101,M79+1),0)</f>
        <v>0</v>
      </c>
      <c r="Z79" s="31">
        <f>IF(AND(P79&lt;&gt;0,O79&lt;=5),VLOOKUP(P79,[1]баллы!$A$1:$F$101,O79+1),0)</f>
        <v>0</v>
      </c>
      <c r="AA79" s="31">
        <f>IF(AND(R79&lt;&gt;0,Q79&lt;=5),VLOOKUP(R79,[1]баллы!$A$1:$F$101,Q79+1),0)</f>
        <v>0</v>
      </c>
      <c r="AB79" s="33">
        <f t="shared" si="14"/>
        <v>0</v>
      </c>
      <c r="AC79" s="34" t="e">
        <f t="shared" si="15"/>
        <v>#DIV/0!</v>
      </c>
    </row>
    <row r="80" spans="1:29" s="27" customFormat="1">
      <c r="F80" s="26">
        <f t="shared" si="12"/>
        <v>0</v>
      </c>
      <c r="G80" s="26"/>
      <c r="H80" s="35"/>
      <c r="I80" s="26"/>
      <c r="J80" s="35"/>
      <c r="K80" s="26"/>
      <c r="L80" s="35"/>
      <c r="M80" s="26"/>
      <c r="N80" s="30"/>
      <c r="O80" s="26"/>
      <c r="P80" s="30"/>
      <c r="Q80" s="26"/>
      <c r="R80" s="35"/>
      <c r="S80" s="31">
        <f>IF(AND(H80&lt;&gt;0,G80&lt;=5),VLOOKUP(H80,[1]баллы!$A$1:$F$101,G80+1),0)</f>
        <v>0</v>
      </c>
      <c r="T80" s="31">
        <f>IF(AND(J80&lt;&gt;0,I80&lt;=5),VLOOKUP(J80,[1]баллы!$A$1:$F$101,I80+1),0)</f>
        <v>0</v>
      </c>
      <c r="U80" s="31">
        <f>IF(AND(L80&lt;&gt;0,K80&lt;=5),VLOOKUP(L80,[1]баллы!$A$1:$F$101,K80+1),0)</f>
        <v>0</v>
      </c>
      <c r="V80" s="32"/>
      <c r="W80" s="32"/>
      <c r="X80" s="32">
        <f t="shared" si="13"/>
        <v>0</v>
      </c>
      <c r="Y80" s="31">
        <f>IF(AND(N80&lt;&gt;0,M80&lt;=5),VLOOKUP(N80,[1]баллы!$A$1:$F$101,M80+1),0)</f>
        <v>0</v>
      </c>
      <c r="Z80" s="31">
        <f>IF(AND(P80&lt;&gt;0,O80&lt;=5),VLOOKUP(P80,[1]баллы!$A$1:$F$101,O80+1),0)</f>
        <v>0</v>
      </c>
      <c r="AA80" s="31">
        <f>IF(AND(R80&lt;&gt;0,Q80&lt;=5),VLOOKUP(R80,[1]баллы!$A$1:$F$101,Q80+1),0)</f>
        <v>0</v>
      </c>
      <c r="AB80" s="33">
        <f t="shared" si="14"/>
        <v>0</v>
      </c>
      <c r="AC80" s="34" t="e">
        <f t="shared" si="15"/>
        <v>#DIV/0!</v>
      </c>
    </row>
    <row r="81" spans="1:29" s="27" customFormat="1">
      <c r="F81" s="26">
        <f t="shared" si="12"/>
        <v>0</v>
      </c>
      <c r="G81" s="26"/>
      <c r="H81" s="35"/>
      <c r="I81" s="26"/>
      <c r="J81" s="35"/>
      <c r="K81" s="26"/>
      <c r="L81" s="35"/>
      <c r="M81" s="26"/>
      <c r="N81" s="30"/>
      <c r="O81" s="26"/>
      <c r="P81" s="30"/>
      <c r="Q81" s="26"/>
      <c r="R81" s="35"/>
      <c r="S81" s="31">
        <f>IF(AND(H81&lt;&gt;0,G81&lt;=5),VLOOKUP(H81,[1]баллы!$A$1:$F$101,G81+1),0)</f>
        <v>0</v>
      </c>
      <c r="T81" s="31">
        <f>IF(AND(J81&lt;&gt;0,I81&lt;=5),VLOOKUP(J81,[1]баллы!$A$1:$F$101,I81+1),0)</f>
        <v>0</v>
      </c>
      <c r="U81" s="31">
        <f>IF(AND(L81&lt;&gt;0,K81&lt;=5),VLOOKUP(L81,[1]баллы!$A$1:$F$101,K81+1),0)</f>
        <v>0</v>
      </c>
      <c r="V81" s="32"/>
      <c r="W81" s="32"/>
      <c r="X81" s="32">
        <f t="shared" si="13"/>
        <v>0</v>
      </c>
      <c r="Y81" s="31">
        <f>IF(AND(N81&lt;&gt;0,M81&lt;=5),VLOOKUP(N81,[1]баллы!$A$1:$F$101,M81+1),0)</f>
        <v>0</v>
      </c>
      <c r="Z81" s="31">
        <f>IF(AND(P81&lt;&gt;0,O81&lt;=5),VLOOKUP(P81,[1]баллы!$A$1:$F$101,O81+1),0)</f>
        <v>0</v>
      </c>
      <c r="AA81" s="31">
        <f>IF(AND(R81&lt;&gt;0,Q81&lt;=5),VLOOKUP(R81,[1]баллы!$A$1:$F$101,Q81+1),0)</f>
        <v>0</v>
      </c>
      <c r="AB81" s="33">
        <f t="shared" si="14"/>
        <v>0</v>
      </c>
      <c r="AC81" s="34" t="e">
        <f t="shared" si="15"/>
        <v>#DIV/0!</v>
      </c>
    </row>
    <row r="82" spans="1:29" s="27" customFormat="1">
      <c r="F82" s="26">
        <f t="shared" ref="F82:F117" si="16">COUNTA(H82,J82,N82,R82)</f>
        <v>0</v>
      </c>
      <c r="G82" s="26"/>
      <c r="H82" s="35"/>
      <c r="I82" s="26"/>
      <c r="J82" s="35"/>
      <c r="K82" s="26"/>
      <c r="L82" s="35"/>
      <c r="M82" s="26"/>
      <c r="N82" s="30"/>
      <c r="O82" s="26"/>
      <c r="P82" s="30"/>
      <c r="Q82" s="26"/>
      <c r="R82" s="35"/>
      <c r="S82" s="31">
        <f>IF(AND(H82&lt;&gt;0,G82&lt;=5),VLOOKUP(H82,[1]баллы!$A$1:$F$101,G82+1),0)</f>
        <v>0</v>
      </c>
      <c r="T82" s="31">
        <f>IF(AND(J82&lt;&gt;0,I82&lt;=5),VLOOKUP(J82,[1]баллы!$A$1:$F$101,I82+1),0)</f>
        <v>0</v>
      </c>
      <c r="U82" s="31">
        <f>IF(AND(L82&lt;&gt;0,K82&lt;=5),VLOOKUP(L82,[1]баллы!$A$1:$F$101,K82+1),0)</f>
        <v>0</v>
      </c>
      <c r="V82" s="32"/>
      <c r="W82" s="32"/>
      <c r="X82" s="32">
        <f t="shared" si="13"/>
        <v>0</v>
      </c>
      <c r="Y82" s="31">
        <f>IF(AND(N82&lt;&gt;0,M82&lt;=5),VLOOKUP(N82,[1]баллы!$A$1:$F$101,M82+1),0)</f>
        <v>0</v>
      </c>
      <c r="Z82" s="31">
        <f>IF(AND(P82&lt;&gt;0,O82&lt;=5),VLOOKUP(P82,[1]баллы!$A$1:$F$101,O82+1),0)</f>
        <v>0</v>
      </c>
      <c r="AA82" s="31">
        <f>IF(AND(R82&lt;&gt;0,Q82&lt;=5),VLOOKUP(R82,[1]баллы!$A$1:$F$101,Q82+1),0)</f>
        <v>0</v>
      </c>
      <c r="AB82" s="33">
        <f t="shared" si="14"/>
        <v>0</v>
      </c>
      <c r="AC82" s="34" t="e">
        <f t="shared" si="15"/>
        <v>#DIV/0!</v>
      </c>
    </row>
    <row r="83" spans="1:29" s="27" customFormat="1">
      <c r="F83" s="26">
        <f t="shared" si="16"/>
        <v>0</v>
      </c>
      <c r="G83" s="26"/>
      <c r="H83" s="35"/>
      <c r="I83" s="26"/>
      <c r="J83" s="35"/>
      <c r="K83" s="26"/>
      <c r="L83" s="35"/>
      <c r="M83" s="26"/>
      <c r="N83" s="30"/>
      <c r="O83" s="26"/>
      <c r="P83" s="30"/>
      <c r="Q83" s="26"/>
      <c r="R83" s="35"/>
      <c r="S83" s="31">
        <f>IF(AND(H83&lt;&gt;0,G83&lt;=5),VLOOKUP(H83,[1]баллы!$A$1:$F$101,G83+1),0)</f>
        <v>0</v>
      </c>
      <c r="T83" s="31">
        <f>IF(AND(J83&lt;&gt;0,I83&lt;=5),VLOOKUP(J83,[1]баллы!$A$1:$F$101,I83+1),0)</f>
        <v>0</v>
      </c>
      <c r="U83" s="31">
        <f>IF(AND(L83&lt;&gt;0,K83&lt;=5),VLOOKUP(L83,[1]баллы!$A$1:$F$101,K83+1),0)</f>
        <v>0</v>
      </c>
      <c r="V83" s="32"/>
      <c r="W83" s="32"/>
      <c r="X83" s="32">
        <f t="shared" si="13"/>
        <v>0</v>
      </c>
      <c r="Y83" s="31">
        <f>IF(AND(N83&lt;&gt;0,M83&lt;=5),VLOOKUP(N83,[1]баллы!$A$1:$F$101,M83+1),0)</f>
        <v>0</v>
      </c>
      <c r="Z83" s="31">
        <f>IF(AND(P83&lt;&gt;0,O83&lt;=5),VLOOKUP(P83,[1]баллы!$A$1:$F$101,O83+1),0)</f>
        <v>0</v>
      </c>
      <c r="AA83" s="31">
        <f>IF(AND(R83&lt;&gt;0,Q83&lt;=5),VLOOKUP(R83,[1]баллы!$A$1:$F$101,Q83+1),0)</f>
        <v>0</v>
      </c>
      <c r="AB83" s="33">
        <f t="shared" si="14"/>
        <v>0</v>
      </c>
      <c r="AC83" s="34" t="e">
        <f t="shared" si="15"/>
        <v>#DIV/0!</v>
      </c>
    </row>
    <row r="84" spans="1:29" s="27" customFormat="1">
      <c r="F84" s="26">
        <f t="shared" si="16"/>
        <v>0</v>
      </c>
      <c r="G84" s="26"/>
      <c r="H84" s="35"/>
      <c r="I84" s="26"/>
      <c r="J84" s="35"/>
      <c r="K84" s="26"/>
      <c r="L84" s="35"/>
      <c r="M84" s="26"/>
      <c r="N84" s="30"/>
      <c r="O84" s="26"/>
      <c r="P84" s="30"/>
      <c r="Q84" s="26"/>
      <c r="R84" s="35"/>
      <c r="S84" s="31">
        <f>IF(AND(H84&lt;&gt;0,G84&lt;=5),VLOOKUP(H84,[1]баллы!$A$1:$F$101,G84+1),0)</f>
        <v>0</v>
      </c>
      <c r="T84" s="31">
        <f>IF(AND(J84&lt;&gt;0,I84&lt;=5),VLOOKUP(J84,[1]баллы!$A$1:$F$101,I84+1),0)</f>
        <v>0</v>
      </c>
      <c r="U84" s="31">
        <f>IF(AND(L84&lt;&gt;0,K84&lt;=5),VLOOKUP(L84,[1]баллы!$A$1:$F$101,K84+1),0)</f>
        <v>0</v>
      </c>
      <c r="V84" s="32"/>
      <c r="W84" s="32"/>
      <c r="X84" s="32">
        <f t="shared" ref="X84:X117" si="17">ABS(W84-V84)*5</f>
        <v>0</v>
      </c>
      <c r="Y84" s="31">
        <f>IF(AND(N84&lt;&gt;0,M84&lt;=5),VLOOKUP(N84,[1]баллы!$A$1:$F$101,M84+1),0)</f>
        <v>0</v>
      </c>
      <c r="Z84" s="31">
        <f>IF(AND(P84&lt;&gt;0,O84&lt;=5),VLOOKUP(P84,[1]баллы!$A$1:$F$101,O84+1),0)</f>
        <v>0</v>
      </c>
      <c r="AA84" s="31">
        <f>IF(AND(R84&lt;&gt;0,Q84&lt;=5),VLOOKUP(R84,[1]баллы!$A$1:$F$101,Q84+1),0)</f>
        <v>0</v>
      </c>
      <c r="AB84" s="33">
        <f t="shared" ref="AB84:AB117" si="18">S84+T84+U84+X84+Y84+Z84+AA84</f>
        <v>0</v>
      </c>
      <c r="AC84" s="34" t="e">
        <f t="shared" ref="AC84:AC117" si="19">AB84/F84</f>
        <v>#DIV/0!</v>
      </c>
    </row>
    <row r="85" spans="1:29" s="27" customFormat="1">
      <c r="F85" s="26">
        <f t="shared" si="16"/>
        <v>0</v>
      </c>
      <c r="G85" s="26"/>
      <c r="H85" s="30"/>
      <c r="I85" s="26"/>
      <c r="J85" s="30"/>
      <c r="K85" s="26"/>
      <c r="L85" s="30"/>
      <c r="M85" s="26"/>
      <c r="N85" s="30"/>
      <c r="O85" s="26"/>
      <c r="P85" s="30"/>
      <c r="Q85" s="26"/>
      <c r="R85" s="30"/>
      <c r="S85" s="31">
        <f>IF(AND(H85&lt;&gt;0,G85&lt;=5),VLOOKUP(H85,[1]баллы!$A$1:$F$101,G85+1),0)</f>
        <v>0</v>
      </c>
      <c r="T85" s="31">
        <f>IF(AND(J85&lt;&gt;0,I85&lt;=5),VLOOKUP(J85,[1]баллы!$A$1:$F$101,I85+1),0)</f>
        <v>0</v>
      </c>
      <c r="U85" s="31">
        <f>IF(AND(L85&lt;&gt;0,K85&lt;=5),VLOOKUP(L85,[1]баллы!$A$1:$F$101,K85+1),0)</f>
        <v>0</v>
      </c>
      <c r="V85" s="32"/>
      <c r="W85" s="32"/>
      <c r="X85" s="32">
        <f t="shared" si="17"/>
        <v>0</v>
      </c>
      <c r="Y85" s="31">
        <f>IF(AND(N85&lt;&gt;0,M85&lt;=5),VLOOKUP(N85,[1]баллы!$A$1:$F$101,M85+1),0)</f>
        <v>0</v>
      </c>
      <c r="Z85" s="31">
        <f>IF(AND(P85&lt;&gt;0,O85&lt;=5),VLOOKUP(P85,[1]баллы!$A$1:$F$101,O85+1),0)</f>
        <v>0</v>
      </c>
      <c r="AA85" s="31">
        <f>IF(AND(R85&lt;&gt;0,Q85&lt;=5),VLOOKUP(R85,[1]баллы!$A$1:$F$101,Q85+1),0)</f>
        <v>0</v>
      </c>
      <c r="AB85" s="33">
        <f t="shared" si="18"/>
        <v>0</v>
      </c>
      <c r="AC85" s="34" t="e">
        <f t="shared" si="19"/>
        <v>#DIV/0!</v>
      </c>
    </row>
    <row r="86" spans="1:29" s="27" customFormat="1">
      <c r="F86" s="26">
        <f t="shared" si="16"/>
        <v>0</v>
      </c>
      <c r="G86" s="26"/>
      <c r="H86" s="30"/>
      <c r="I86" s="26"/>
      <c r="J86" s="30"/>
      <c r="K86" s="26"/>
      <c r="L86" s="30"/>
      <c r="M86" s="26"/>
      <c r="N86" s="30"/>
      <c r="O86" s="26"/>
      <c r="P86" s="30"/>
      <c r="Q86" s="26"/>
      <c r="R86" s="30"/>
      <c r="S86" s="31">
        <f>IF(AND(H86&lt;&gt;0,G86&lt;=5),VLOOKUP(H86,[1]баллы!$A$1:$F$101,G86+1),0)</f>
        <v>0</v>
      </c>
      <c r="T86" s="31">
        <f>IF(AND(J86&lt;&gt;0,I86&lt;=5),VLOOKUP(J86,[1]баллы!$A$1:$F$101,I86+1),0)</f>
        <v>0</v>
      </c>
      <c r="U86" s="31">
        <f>IF(AND(L86&lt;&gt;0,K86&lt;=5),VLOOKUP(L86,[1]баллы!$A$1:$F$101,K86+1),0)</f>
        <v>0</v>
      </c>
      <c r="V86" s="32"/>
      <c r="W86" s="32"/>
      <c r="X86" s="32">
        <f t="shared" si="17"/>
        <v>0</v>
      </c>
      <c r="Y86" s="31">
        <f>IF(AND(N86&lt;&gt;0,M86&lt;=5),VLOOKUP(N86,[1]баллы!$A$1:$F$101,M86+1),0)</f>
        <v>0</v>
      </c>
      <c r="Z86" s="31">
        <f>IF(AND(P86&lt;&gt;0,O86&lt;=5),VLOOKUP(P86,[1]баллы!$A$1:$F$101,O86+1),0)</f>
        <v>0</v>
      </c>
      <c r="AA86" s="31">
        <f>IF(AND(R86&lt;&gt;0,Q86&lt;=5),VLOOKUP(R86,[1]баллы!$A$1:$F$101,Q86+1),0)</f>
        <v>0</v>
      </c>
      <c r="AB86" s="33">
        <f t="shared" si="18"/>
        <v>0</v>
      </c>
      <c r="AC86" s="34" t="e">
        <f t="shared" si="19"/>
        <v>#DIV/0!</v>
      </c>
    </row>
    <row r="87" spans="1:29" s="27" customFormat="1">
      <c r="F87" s="26">
        <f t="shared" si="16"/>
        <v>0</v>
      </c>
      <c r="G87" s="26"/>
      <c r="H87" s="30"/>
      <c r="I87" s="26"/>
      <c r="J87" s="30"/>
      <c r="K87" s="26"/>
      <c r="L87" s="30"/>
      <c r="M87" s="26"/>
      <c r="N87" s="30"/>
      <c r="O87" s="26"/>
      <c r="P87" s="30"/>
      <c r="Q87" s="26"/>
      <c r="R87" s="30"/>
      <c r="S87" s="31">
        <f>IF(AND(H87&lt;&gt;0,G87&lt;=5),VLOOKUP(H87,[1]баллы!$A$1:$F$101,G87+1),0)</f>
        <v>0</v>
      </c>
      <c r="T87" s="31">
        <f>IF(AND(J87&lt;&gt;0,I87&lt;=5),VLOOKUP(J87,[1]баллы!$A$1:$F$101,I87+1),0)</f>
        <v>0</v>
      </c>
      <c r="U87" s="31">
        <f>IF(AND(L87&lt;&gt;0,K87&lt;=5),VLOOKUP(L87,[1]баллы!$A$1:$F$101,K87+1),0)</f>
        <v>0</v>
      </c>
      <c r="V87" s="32"/>
      <c r="W87" s="32"/>
      <c r="X87" s="32">
        <f t="shared" si="17"/>
        <v>0</v>
      </c>
      <c r="Y87" s="31">
        <f>IF(AND(N87&lt;&gt;0,M87&lt;=5),VLOOKUP(N87,[1]баллы!$A$1:$F$101,M87+1),0)</f>
        <v>0</v>
      </c>
      <c r="Z87" s="31">
        <f>IF(AND(P87&lt;&gt;0,O87&lt;=5),VLOOKUP(P87,[1]баллы!$A$1:$F$101,O87+1),0)</f>
        <v>0</v>
      </c>
      <c r="AA87" s="31">
        <f>IF(AND(R87&lt;&gt;0,Q87&lt;=5),VLOOKUP(R87,[1]баллы!$A$1:$F$101,Q87+1),0)</f>
        <v>0</v>
      </c>
      <c r="AB87" s="33">
        <f t="shared" si="18"/>
        <v>0</v>
      </c>
      <c r="AC87" s="34" t="e">
        <f t="shared" si="19"/>
        <v>#DIV/0!</v>
      </c>
    </row>
    <row r="88" spans="1:29" s="27" customFormat="1">
      <c r="F88" s="26">
        <f t="shared" si="16"/>
        <v>0</v>
      </c>
      <c r="G88" s="26"/>
      <c r="H88" s="35"/>
      <c r="I88" s="26"/>
      <c r="J88" s="35"/>
      <c r="K88" s="26"/>
      <c r="L88" s="35"/>
      <c r="M88" s="26"/>
      <c r="N88" s="30"/>
      <c r="O88" s="26"/>
      <c r="P88" s="30"/>
      <c r="Q88" s="26"/>
      <c r="R88" s="35"/>
      <c r="S88" s="31">
        <f>IF(AND(H88&lt;&gt;0,G88&lt;=5),VLOOKUP(H88,[1]баллы!$A$1:$F$101,G88+1),0)</f>
        <v>0</v>
      </c>
      <c r="T88" s="31">
        <f>IF(AND(J88&lt;&gt;0,I88&lt;=5),VLOOKUP(J88,[1]баллы!$A$1:$F$101,I88+1),0)</f>
        <v>0</v>
      </c>
      <c r="U88" s="31">
        <f>IF(AND(L88&lt;&gt;0,K88&lt;=5),VLOOKUP(L88,[1]баллы!$A$1:$F$101,K88+1),0)</f>
        <v>0</v>
      </c>
      <c r="V88" s="32"/>
      <c r="W88" s="32"/>
      <c r="X88" s="32">
        <f t="shared" si="17"/>
        <v>0</v>
      </c>
      <c r="Y88" s="31">
        <f>IF(AND(N88&lt;&gt;0,M88&lt;=5),VLOOKUP(N88,[1]баллы!$A$1:$F$101,M88+1),0)</f>
        <v>0</v>
      </c>
      <c r="Z88" s="31">
        <f>IF(AND(P88&lt;&gt;0,O88&lt;=5),VLOOKUP(P88,[1]баллы!$A$1:$F$101,O88+1),0)</f>
        <v>0</v>
      </c>
      <c r="AA88" s="31">
        <f>IF(AND(R88&lt;&gt;0,Q88&lt;=5),VLOOKUP(R88,[1]баллы!$A$1:$F$101,Q88+1),0)</f>
        <v>0</v>
      </c>
      <c r="AB88" s="33">
        <f t="shared" si="18"/>
        <v>0</v>
      </c>
      <c r="AC88" s="34" t="e">
        <f t="shared" si="19"/>
        <v>#DIV/0!</v>
      </c>
    </row>
    <row r="89" spans="1:29" s="27" customFormat="1">
      <c r="F89" s="26">
        <f t="shared" si="16"/>
        <v>0</v>
      </c>
      <c r="G89" s="26"/>
      <c r="H89" s="35"/>
      <c r="I89" s="26"/>
      <c r="J89" s="35"/>
      <c r="K89" s="26"/>
      <c r="L89" s="35"/>
      <c r="M89" s="26"/>
      <c r="N89" s="30"/>
      <c r="O89" s="26"/>
      <c r="P89" s="30"/>
      <c r="Q89" s="26"/>
      <c r="R89" s="35"/>
      <c r="S89" s="31">
        <f>IF(AND(H89&lt;&gt;0,G89&lt;=5),VLOOKUP(H89,[1]баллы!$A$1:$F$101,G89+1),0)</f>
        <v>0</v>
      </c>
      <c r="T89" s="31">
        <f>IF(AND(J89&lt;&gt;0,I89&lt;=5),VLOOKUP(J89,[1]баллы!$A$1:$F$101,I89+1),0)</f>
        <v>0</v>
      </c>
      <c r="U89" s="31">
        <f>IF(AND(L89&lt;&gt;0,K89&lt;=5),VLOOKUP(L89,[1]баллы!$A$1:$F$101,K89+1),0)</f>
        <v>0</v>
      </c>
      <c r="V89" s="32"/>
      <c r="W89" s="32"/>
      <c r="X89" s="32">
        <f t="shared" si="17"/>
        <v>0</v>
      </c>
      <c r="Y89" s="31">
        <f>IF(AND(N89&lt;&gt;0,M89&lt;=5),VLOOKUP(N89,[1]баллы!$A$1:$F$101,M89+1),0)</f>
        <v>0</v>
      </c>
      <c r="Z89" s="31">
        <f>IF(AND(P89&lt;&gt;0,O89&lt;=5),VLOOKUP(P89,[1]баллы!$A$1:$F$101,O89+1),0)</f>
        <v>0</v>
      </c>
      <c r="AA89" s="31">
        <f>IF(AND(R89&lt;&gt;0,Q89&lt;=5),VLOOKUP(R89,[1]баллы!$A$1:$F$101,Q89+1),0)</f>
        <v>0</v>
      </c>
      <c r="AB89" s="33">
        <f t="shared" si="18"/>
        <v>0</v>
      </c>
      <c r="AC89" s="34" t="e">
        <f t="shared" si="19"/>
        <v>#DIV/0!</v>
      </c>
    </row>
    <row r="90" spans="1:29" s="27" customFormat="1">
      <c r="F90" s="26">
        <f t="shared" si="16"/>
        <v>0</v>
      </c>
      <c r="G90" s="26"/>
      <c r="H90" s="35"/>
      <c r="I90" s="26"/>
      <c r="J90" s="35"/>
      <c r="K90" s="26"/>
      <c r="L90" s="35"/>
      <c r="M90" s="26"/>
      <c r="N90" s="30"/>
      <c r="O90" s="26"/>
      <c r="P90" s="30"/>
      <c r="Q90" s="26"/>
      <c r="R90" s="35"/>
      <c r="S90" s="31">
        <f>IF(AND(H90&lt;&gt;0,G90&lt;=5),VLOOKUP(H90,[1]баллы!$A$1:$F$101,G90+1),0)</f>
        <v>0</v>
      </c>
      <c r="T90" s="31">
        <f>IF(AND(J90&lt;&gt;0,I90&lt;=5),VLOOKUP(J90,[1]баллы!$A$1:$F$101,I90+1),0)</f>
        <v>0</v>
      </c>
      <c r="U90" s="31">
        <f>IF(AND(L90&lt;&gt;0,K90&lt;=5),VLOOKUP(L90,[1]баллы!$A$1:$F$101,K90+1),0)</f>
        <v>0</v>
      </c>
      <c r="V90" s="32"/>
      <c r="W90" s="32"/>
      <c r="X90" s="32">
        <f t="shared" si="17"/>
        <v>0</v>
      </c>
      <c r="Y90" s="31">
        <f>IF(AND(N90&lt;&gt;0,M90&lt;=5),VLOOKUP(N90,[1]баллы!$A$1:$F$101,M90+1),0)</f>
        <v>0</v>
      </c>
      <c r="Z90" s="31">
        <f>IF(AND(P90&lt;&gt;0,O90&lt;=5),VLOOKUP(P90,[1]баллы!$A$1:$F$101,O90+1),0)</f>
        <v>0</v>
      </c>
      <c r="AA90" s="31">
        <f>IF(AND(R90&lt;&gt;0,Q90&lt;=5),VLOOKUP(R90,[1]баллы!$A$1:$F$101,Q90+1),0)</f>
        <v>0</v>
      </c>
      <c r="AB90" s="33">
        <f t="shared" si="18"/>
        <v>0</v>
      </c>
      <c r="AC90" s="34" t="e">
        <f t="shared" si="19"/>
        <v>#DIV/0!</v>
      </c>
    </row>
    <row r="91" spans="1:29" s="27" customFormat="1">
      <c r="F91" s="26">
        <f t="shared" si="16"/>
        <v>0</v>
      </c>
      <c r="G91" s="26"/>
      <c r="H91" s="35"/>
      <c r="I91" s="26"/>
      <c r="J91" s="35"/>
      <c r="K91" s="26"/>
      <c r="L91" s="35"/>
      <c r="M91" s="26"/>
      <c r="N91" s="30"/>
      <c r="O91" s="26"/>
      <c r="P91" s="30"/>
      <c r="Q91" s="26"/>
      <c r="R91" s="35"/>
      <c r="S91" s="31">
        <f>IF(AND(H91&lt;&gt;0,G91&lt;=5),VLOOKUP(H91,[1]баллы!$A$1:$F$101,G91+1),0)</f>
        <v>0</v>
      </c>
      <c r="T91" s="31">
        <f>IF(AND(J91&lt;&gt;0,I91&lt;=5),VLOOKUP(J91,[1]баллы!$A$1:$F$101,I91+1),0)</f>
        <v>0</v>
      </c>
      <c r="U91" s="31">
        <f>IF(AND(L91&lt;&gt;0,K91&lt;=5),VLOOKUP(L91,[1]баллы!$A$1:$F$101,K91+1),0)</f>
        <v>0</v>
      </c>
      <c r="V91" s="32"/>
      <c r="W91" s="32"/>
      <c r="X91" s="32">
        <f t="shared" si="17"/>
        <v>0</v>
      </c>
      <c r="Y91" s="31">
        <f>IF(AND(N91&lt;&gt;0,M91&lt;=5),VLOOKUP(N91,[1]баллы!$A$1:$F$101,M91+1),0)</f>
        <v>0</v>
      </c>
      <c r="Z91" s="31">
        <f>IF(AND(P91&lt;&gt;0,O91&lt;=5),VLOOKUP(P91,[1]баллы!$A$1:$F$101,O91+1),0)</f>
        <v>0</v>
      </c>
      <c r="AA91" s="31">
        <f>IF(AND(R91&lt;&gt;0,Q91&lt;=5),VLOOKUP(R91,[1]баллы!$A$1:$F$101,Q91+1),0)</f>
        <v>0</v>
      </c>
      <c r="AB91" s="33">
        <f t="shared" si="18"/>
        <v>0</v>
      </c>
      <c r="AC91" s="34" t="e">
        <f t="shared" si="19"/>
        <v>#DIV/0!</v>
      </c>
    </row>
    <row r="92" spans="1:29" s="27" customFormat="1">
      <c r="A92" s="26"/>
      <c r="E92" s="37"/>
      <c r="F92" s="26">
        <f t="shared" si="16"/>
        <v>0</v>
      </c>
      <c r="G92" s="26"/>
      <c r="H92" s="35"/>
      <c r="I92" s="26"/>
      <c r="J92" s="35"/>
      <c r="K92" s="26"/>
      <c r="L92" s="35"/>
      <c r="M92" s="26"/>
      <c r="N92" s="30"/>
      <c r="O92" s="26"/>
      <c r="P92" s="30"/>
      <c r="Q92" s="26"/>
      <c r="R92" s="35"/>
      <c r="S92" s="31">
        <f>IF(AND(H92&lt;&gt;0,G92&lt;=5),VLOOKUP(H92,[1]баллы!$A$1:$F$101,G92+1),0)</f>
        <v>0</v>
      </c>
      <c r="T92" s="31">
        <f>IF(AND(J92&lt;&gt;0,I92&lt;=5),VLOOKUP(J92,[1]баллы!$A$1:$F$101,I92+1),0)</f>
        <v>0</v>
      </c>
      <c r="U92" s="31">
        <f>IF(AND(L92&lt;&gt;0,K92&lt;=5),VLOOKUP(L92,[1]баллы!$A$1:$F$101,K92+1),0)</f>
        <v>0</v>
      </c>
      <c r="V92" s="32"/>
      <c r="W92" s="32"/>
      <c r="X92" s="32">
        <f t="shared" si="17"/>
        <v>0</v>
      </c>
      <c r="Y92" s="31">
        <f>IF(AND(N92&lt;&gt;0,M92&lt;=5),VLOOKUP(N92,[1]баллы!$A$1:$F$101,M92+1),0)</f>
        <v>0</v>
      </c>
      <c r="Z92" s="31">
        <f>IF(AND(P92&lt;&gt;0,O92&lt;=5),VLOOKUP(P92,[1]баллы!$A$1:$F$101,O92+1),0)</f>
        <v>0</v>
      </c>
      <c r="AA92" s="31">
        <f>IF(AND(R92&lt;&gt;0,Q92&lt;=5),VLOOKUP(R92,[1]баллы!$A$1:$F$101,Q92+1),0)</f>
        <v>0</v>
      </c>
      <c r="AB92" s="33">
        <f t="shared" si="18"/>
        <v>0</v>
      </c>
      <c r="AC92" s="34" t="e">
        <f t="shared" si="19"/>
        <v>#DIV/0!</v>
      </c>
    </row>
    <row r="93" spans="1:29" s="27" customFormat="1">
      <c r="A93" s="26"/>
      <c r="E93" s="37"/>
      <c r="F93" s="26">
        <f t="shared" si="16"/>
        <v>0</v>
      </c>
      <c r="G93" s="26"/>
      <c r="H93" s="35"/>
      <c r="I93" s="26"/>
      <c r="J93" s="35"/>
      <c r="K93" s="26"/>
      <c r="L93" s="35"/>
      <c r="M93" s="26"/>
      <c r="N93" s="30"/>
      <c r="O93" s="26"/>
      <c r="P93" s="30"/>
      <c r="Q93" s="26"/>
      <c r="R93" s="35"/>
      <c r="S93" s="31">
        <f>IF(AND(H93&lt;&gt;0,G93&lt;=5),VLOOKUP(H93,[1]баллы!$A$1:$F$101,G93+1),0)</f>
        <v>0</v>
      </c>
      <c r="T93" s="31">
        <f>IF(AND(J93&lt;&gt;0,I93&lt;=5),VLOOKUP(J93,[1]баллы!$A$1:$F$101,I93+1),0)</f>
        <v>0</v>
      </c>
      <c r="U93" s="31">
        <f>IF(AND(L93&lt;&gt;0,K93&lt;=5),VLOOKUP(L93,[1]баллы!$A$1:$F$101,K93+1),0)</f>
        <v>0</v>
      </c>
      <c r="V93" s="32"/>
      <c r="W93" s="32"/>
      <c r="X93" s="32">
        <f t="shared" si="17"/>
        <v>0</v>
      </c>
      <c r="Y93" s="31">
        <f>IF(AND(N93&lt;&gt;0,M93&lt;=5),VLOOKUP(N93,[1]баллы!$A$1:$F$101,M93+1),0)</f>
        <v>0</v>
      </c>
      <c r="Z93" s="31">
        <f>IF(AND(P93&lt;&gt;0,O93&lt;=5),VLOOKUP(P93,[1]баллы!$A$1:$F$101,O93+1),0)</f>
        <v>0</v>
      </c>
      <c r="AA93" s="31">
        <f>IF(AND(R93&lt;&gt;0,Q93&lt;=5),VLOOKUP(R93,[1]баллы!$A$1:$F$101,Q93+1),0)</f>
        <v>0</v>
      </c>
      <c r="AB93" s="33">
        <f t="shared" si="18"/>
        <v>0</v>
      </c>
      <c r="AC93" s="34" t="e">
        <f t="shared" si="19"/>
        <v>#DIV/0!</v>
      </c>
    </row>
    <row r="94" spans="1:29" s="27" customFormat="1">
      <c r="A94" s="26"/>
      <c r="E94" s="37"/>
      <c r="F94" s="26">
        <f t="shared" si="16"/>
        <v>0</v>
      </c>
      <c r="G94" s="26"/>
      <c r="H94" s="35"/>
      <c r="I94" s="26"/>
      <c r="J94" s="35"/>
      <c r="K94" s="26"/>
      <c r="L94" s="35"/>
      <c r="M94" s="26"/>
      <c r="N94" s="30"/>
      <c r="O94" s="26"/>
      <c r="P94" s="30"/>
      <c r="Q94" s="26"/>
      <c r="R94" s="35"/>
      <c r="S94" s="31">
        <f>IF(AND(H94&lt;&gt;0,G94&lt;=5),VLOOKUP(H94,[1]баллы!$A$1:$F$101,G94+1),0)</f>
        <v>0</v>
      </c>
      <c r="T94" s="31">
        <f>IF(AND(J94&lt;&gt;0,I94&lt;=5),VLOOKUP(J94,[1]баллы!$A$1:$F$101,I94+1),0)</f>
        <v>0</v>
      </c>
      <c r="U94" s="31">
        <f>IF(AND(L94&lt;&gt;0,K94&lt;=5),VLOOKUP(L94,[1]баллы!$A$1:$F$101,K94+1),0)</f>
        <v>0</v>
      </c>
      <c r="V94" s="32"/>
      <c r="W94" s="32"/>
      <c r="X94" s="32">
        <f t="shared" si="17"/>
        <v>0</v>
      </c>
      <c r="Y94" s="31">
        <f>IF(AND(N94&lt;&gt;0,M94&lt;=5),VLOOKUP(N94,[1]баллы!$A$1:$F$101,M94+1),0)</f>
        <v>0</v>
      </c>
      <c r="Z94" s="31">
        <f>IF(AND(P94&lt;&gt;0,O94&lt;=5),VLOOKUP(P94,[1]баллы!$A$1:$F$101,O94+1),0)</f>
        <v>0</v>
      </c>
      <c r="AA94" s="31">
        <f>IF(AND(R94&lt;&gt;0,Q94&lt;=5),VLOOKUP(R94,[1]баллы!$A$1:$F$101,Q94+1),0)</f>
        <v>0</v>
      </c>
      <c r="AB94" s="33">
        <f t="shared" si="18"/>
        <v>0</v>
      </c>
      <c r="AC94" s="34" t="e">
        <f t="shared" si="19"/>
        <v>#DIV/0!</v>
      </c>
    </row>
    <row r="95" spans="1:29" s="27" customFormat="1">
      <c r="A95" s="26"/>
      <c r="E95" s="37"/>
      <c r="F95" s="26">
        <f t="shared" si="16"/>
        <v>0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31">
        <f>IF(AND(H95&lt;&gt;0,G95&lt;=5),VLOOKUP(H95,[1]баллы!$A$1:$F$101,G95+1),0)</f>
        <v>0</v>
      </c>
      <c r="T95" s="31">
        <f>IF(AND(J95&lt;&gt;0,I95&lt;=5),VLOOKUP(J95,[1]баллы!$A$1:$F$101,I95+1),0)</f>
        <v>0</v>
      </c>
      <c r="U95" s="31">
        <f>IF(AND(L95&lt;&gt;0,K95&lt;=5),VLOOKUP(L95,[1]баллы!$A$1:$F$101,K95+1),0)</f>
        <v>0</v>
      </c>
      <c r="V95" s="32"/>
      <c r="W95" s="32"/>
      <c r="X95" s="32">
        <f t="shared" si="17"/>
        <v>0</v>
      </c>
      <c r="Y95" s="31">
        <f>IF(AND(N95&lt;&gt;0,M95&lt;=5),VLOOKUP(N95,[1]баллы!$A$1:$F$101,M95+1),0)</f>
        <v>0</v>
      </c>
      <c r="Z95" s="31">
        <f>IF(AND(P95&lt;&gt;0,O95&lt;=5),VLOOKUP(P95,[1]баллы!$A$1:$F$101,O95+1),0)</f>
        <v>0</v>
      </c>
      <c r="AA95" s="31">
        <f>IF(AND(R95&lt;&gt;0,Q95&lt;=5),VLOOKUP(R95,[1]баллы!$A$1:$F$101,Q95+1),0)</f>
        <v>0</v>
      </c>
      <c r="AB95" s="33">
        <f t="shared" si="18"/>
        <v>0</v>
      </c>
      <c r="AC95" s="34" t="e">
        <f t="shared" si="19"/>
        <v>#DIV/0!</v>
      </c>
    </row>
    <row r="96" spans="1:29" s="27" customFormat="1">
      <c r="A96" s="26"/>
      <c r="E96" s="37"/>
      <c r="F96" s="26">
        <f t="shared" si="16"/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31">
        <f>IF(AND(H96&lt;&gt;0,G96&lt;=5),VLOOKUP(H96,[1]баллы!$A$1:$F$101,G96+1),0)</f>
        <v>0</v>
      </c>
      <c r="T96" s="31">
        <f>IF(AND(J96&lt;&gt;0,I96&lt;=5),VLOOKUP(J96,[1]баллы!$A$1:$F$101,I96+1),0)</f>
        <v>0</v>
      </c>
      <c r="U96" s="31">
        <f>IF(AND(L96&lt;&gt;0,K96&lt;=5),VLOOKUP(L96,[1]баллы!$A$1:$F$101,K96+1),0)</f>
        <v>0</v>
      </c>
      <c r="V96" s="32"/>
      <c r="W96" s="32"/>
      <c r="X96" s="32">
        <f t="shared" si="17"/>
        <v>0</v>
      </c>
      <c r="Y96" s="31">
        <f>IF(AND(N96&lt;&gt;0,M96&lt;=5),VLOOKUP(N96,[1]баллы!$A$1:$F$101,M96+1),0)</f>
        <v>0</v>
      </c>
      <c r="Z96" s="31">
        <f>IF(AND(P96&lt;&gt;0,O96&lt;=5),VLOOKUP(P96,[1]баллы!$A$1:$F$101,O96+1),0)</f>
        <v>0</v>
      </c>
      <c r="AA96" s="31">
        <f>IF(AND(R96&lt;&gt;0,Q96&lt;=5),VLOOKUP(R96,[1]баллы!$A$1:$F$101,Q96+1),0)</f>
        <v>0</v>
      </c>
      <c r="AB96" s="33">
        <f t="shared" si="18"/>
        <v>0</v>
      </c>
      <c r="AC96" s="34" t="e">
        <f t="shared" si="19"/>
        <v>#DIV/0!</v>
      </c>
    </row>
    <row r="97" spans="1:29" s="27" customFormat="1">
      <c r="A97" s="26"/>
      <c r="E97" s="37"/>
      <c r="F97" s="26">
        <f t="shared" si="16"/>
        <v>0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31">
        <f>IF(AND(H97&lt;&gt;0,G97&lt;=5),VLOOKUP(H97,[1]баллы!$A$1:$F$101,G97+1),0)</f>
        <v>0</v>
      </c>
      <c r="T97" s="31">
        <f>IF(AND(J97&lt;&gt;0,I97&lt;=5),VLOOKUP(J97,[1]баллы!$A$1:$F$101,I97+1),0)</f>
        <v>0</v>
      </c>
      <c r="U97" s="31">
        <f>IF(AND(L97&lt;&gt;0,K97&lt;=5),VLOOKUP(L97,[1]баллы!$A$1:$F$101,K97+1),0)</f>
        <v>0</v>
      </c>
      <c r="V97" s="32"/>
      <c r="W97" s="32"/>
      <c r="X97" s="32">
        <f t="shared" si="17"/>
        <v>0</v>
      </c>
      <c r="Y97" s="31">
        <f>IF(AND(N97&lt;&gt;0,M97&lt;=5),VLOOKUP(N97,[1]баллы!$A$1:$F$101,M97+1),0)</f>
        <v>0</v>
      </c>
      <c r="Z97" s="31">
        <f>IF(AND(P97&lt;&gt;0,O97&lt;=5),VLOOKUP(P97,[1]баллы!$A$1:$F$101,O97+1),0)</f>
        <v>0</v>
      </c>
      <c r="AA97" s="31">
        <f>IF(AND(R97&lt;&gt;0,Q97&lt;=5),VLOOKUP(R97,[1]баллы!$A$1:$F$101,Q97+1),0)</f>
        <v>0</v>
      </c>
      <c r="AB97" s="33">
        <f t="shared" si="18"/>
        <v>0</v>
      </c>
      <c r="AC97" s="34" t="e">
        <f t="shared" si="19"/>
        <v>#DIV/0!</v>
      </c>
    </row>
    <row r="98" spans="1:29" s="27" customFormat="1">
      <c r="A98" s="26"/>
      <c r="E98" s="37"/>
      <c r="F98" s="26">
        <f t="shared" si="16"/>
        <v>0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31">
        <f>IF(AND(H98&lt;&gt;0,G98&lt;=5),VLOOKUP(H98,[1]баллы!$A$1:$F$101,G98+1),0)</f>
        <v>0</v>
      </c>
      <c r="T98" s="31">
        <f>IF(AND(J98&lt;&gt;0,I98&lt;=5),VLOOKUP(J98,[1]баллы!$A$1:$F$101,I98+1),0)</f>
        <v>0</v>
      </c>
      <c r="U98" s="31">
        <f>IF(AND(L98&lt;&gt;0,K98&lt;=5),VLOOKUP(L98,[1]баллы!$A$1:$F$101,K98+1),0)</f>
        <v>0</v>
      </c>
      <c r="V98" s="32"/>
      <c r="W98" s="32"/>
      <c r="X98" s="32">
        <f t="shared" si="17"/>
        <v>0</v>
      </c>
      <c r="Y98" s="31">
        <f>IF(AND(N98&lt;&gt;0,M98&lt;=5),VLOOKUP(N98,[1]баллы!$A$1:$F$101,M98+1),0)</f>
        <v>0</v>
      </c>
      <c r="Z98" s="31">
        <f>IF(AND(P98&lt;&gt;0,O98&lt;=5),VLOOKUP(P98,[1]баллы!$A$1:$F$101,O98+1),0)</f>
        <v>0</v>
      </c>
      <c r="AA98" s="31">
        <f>IF(AND(R98&lt;&gt;0,Q98&lt;=5),VLOOKUP(R98,[1]баллы!$A$1:$F$101,Q98+1),0)</f>
        <v>0</v>
      </c>
      <c r="AB98" s="33">
        <f t="shared" si="18"/>
        <v>0</v>
      </c>
      <c r="AC98" s="34" t="e">
        <f t="shared" si="19"/>
        <v>#DIV/0!</v>
      </c>
    </row>
    <row r="99" spans="1:29" s="27" customFormat="1">
      <c r="A99" s="26"/>
      <c r="E99" s="37"/>
      <c r="F99" s="26">
        <f t="shared" si="16"/>
        <v>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31">
        <f>IF(AND(H99&lt;&gt;0,G99&lt;=5),VLOOKUP(H99,[1]баллы!$A$1:$F$101,G99+1),0)</f>
        <v>0</v>
      </c>
      <c r="T99" s="31">
        <f>IF(AND(J99&lt;&gt;0,I99&lt;=5),VLOOKUP(J99,[1]баллы!$A$1:$F$101,I99+1),0)</f>
        <v>0</v>
      </c>
      <c r="U99" s="31">
        <f>IF(AND(L99&lt;&gt;0,K99&lt;=5),VLOOKUP(L99,[1]баллы!$A$1:$F$101,K99+1),0)</f>
        <v>0</v>
      </c>
      <c r="V99" s="32"/>
      <c r="W99" s="32"/>
      <c r="X99" s="32">
        <f t="shared" si="17"/>
        <v>0</v>
      </c>
      <c r="Y99" s="31">
        <f>IF(AND(N99&lt;&gt;0,M99&lt;=5),VLOOKUP(N99,[1]баллы!$A$1:$F$101,M99+1),0)</f>
        <v>0</v>
      </c>
      <c r="Z99" s="31">
        <f>IF(AND(P99&lt;&gt;0,O99&lt;=5),VLOOKUP(P99,[1]баллы!$A$1:$F$101,O99+1),0)</f>
        <v>0</v>
      </c>
      <c r="AA99" s="31">
        <f>IF(AND(R99&lt;&gt;0,Q99&lt;=5),VLOOKUP(R99,[1]баллы!$A$1:$F$101,Q99+1),0)</f>
        <v>0</v>
      </c>
      <c r="AB99" s="33">
        <f t="shared" si="18"/>
        <v>0</v>
      </c>
      <c r="AC99" s="34" t="e">
        <f t="shared" si="19"/>
        <v>#DIV/0!</v>
      </c>
    </row>
    <row r="100" spans="1:29" s="27" customFormat="1">
      <c r="A100" s="26"/>
      <c r="E100" s="37"/>
      <c r="F100" s="26">
        <f t="shared" si="16"/>
        <v>0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31">
        <f>IF(AND(H100&lt;&gt;0,G100&lt;=5),VLOOKUP(H100,[1]баллы!$A$1:$F$101,G100+1),0)</f>
        <v>0</v>
      </c>
      <c r="T100" s="31">
        <f>IF(AND(J100&lt;&gt;0,I100&lt;=5),VLOOKUP(J100,[1]баллы!$A$1:$F$101,I100+1),0)</f>
        <v>0</v>
      </c>
      <c r="U100" s="31">
        <f>IF(AND(L100&lt;&gt;0,K100&lt;=5),VLOOKUP(L100,[1]баллы!$A$1:$F$101,K100+1),0)</f>
        <v>0</v>
      </c>
      <c r="V100" s="32"/>
      <c r="W100" s="32"/>
      <c r="X100" s="32">
        <f t="shared" si="17"/>
        <v>0</v>
      </c>
      <c r="Y100" s="31">
        <f>IF(AND(N100&lt;&gt;0,M100&lt;=5),VLOOKUP(N100,[1]баллы!$A$1:$F$101,M100+1),0)</f>
        <v>0</v>
      </c>
      <c r="Z100" s="31">
        <f>IF(AND(P100&lt;&gt;0,O100&lt;=5),VLOOKUP(P100,[1]баллы!$A$1:$F$101,O100+1),0)</f>
        <v>0</v>
      </c>
      <c r="AA100" s="31">
        <f>IF(AND(R100&lt;&gt;0,Q100&lt;=5),VLOOKUP(R100,[1]баллы!$A$1:$F$101,Q100+1),0)</f>
        <v>0</v>
      </c>
      <c r="AB100" s="33">
        <f t="shared" si="18"/>
        <v>0</v>
      </c>
      <c r="AC100" s="34" t="e">
        <f t="shared" si="19"/>
        <v>#DIV/0!</v>
      </c>
    </row>
    <row r="101" spans="1:29" s="27" customFormat="1">
      <c r="A101" s="26"/>
      <c r="E101" s="37"/>
      <c r="F101" s="26">
        <f t="shared" si="16"/>
        <v>0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31">
        <f>IF(AND(H101&lt;&gt;0,G101&lt;=5),VLOOKUP(H101,[1]баллы!$A$1:$F$101,G101+1),0)</f>
        <v>0</v>
      </c>
      <c r="T101" s="31">
        <f>IF(AND(J101&lt;&gt;0,I101&lt;=5),VLOOKUP(J101,[1]баллы!$A$1:$F$101,I101+1),0)</f>
        <v>0</v>
      </c>
      <c r="U101" s="31">
        <f>IF(AND(L101&lt;&gt;0,K101&lt;=5),VLOOKUP(L101,[1]баллы!$A$1:$F$101,K101+1),0)</f>
        <v>0</v>
      </c>
      <c r="V101" s="32"/>
      <c r="W101" s="32"/>
      <c r="X101" s="32">
        <f t="shared" si="17"/>
        <v>0</v>
      </c>
      <c r="Y101" s="31">
        <f>IF(AND(N101&lt;&gt;0,M101&lt;=5),VLOOKUP(N101,[1]баллы!$A$1:$F$101,M101+1),0)</f>
        <v>0</v>
      </c>
      <c r="Z101" s="31">
        <f>IF(AND(P101&lt;&gt;0,O101&lt;=5),VLOOKUP(P101,[1]баллы!$A$1:$F$101,O101+1),0)</f>
        <v>0</v>
      </c>
      <c r="AA101" s="31">
        <f>IF(AND(R101&lt;&gt;0,Q101&lt;=5),VLOOKUP(R101,[1]баллы!$A$1:$F$101,Q101+1),0)</f>
        <v>0</v>
      </c>
      <c r="AB101" s="33">
        <f t="shared" si="18"/>
        <v>0</v>
      </c>
      <c r="AC101" s="34" t="e">
        <f t="shared" si="19"/>
        <v>#DIV/0!</v>
      </c>
    </row>
    <row r="102" spans="1:29" s="27" customFormat="1">
      <c r="A102" s="26"/>
      <c r="E102" s="37"/>
      <c r="F102" s="26">
        <f t="shared" si="16"/>
        <v>0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31">
        <f>IF(AND(H102&lt;&gt;0,G102&lt;=5),VLOOKUP(H102,[1]баллы!$A$1:$F$101,G102+1),0)</f>
        <v>0</v>
      </c>
      <c r="T102" s="31">
        <f>IF(AND(J102&lt;&gt;0,I102&lt;=5),VLOOKUP(J102,[1]баллы!$A$1:$F$101,I102+1),0)</f>
        <v>0</v>
      </c>
      <c r="U102" s="31">
        <f>IF(AND(L102&lt;&gt;0,K102&lt;=5),VLOOKUP(L102,[1]баллы!$A$1:$F$101,K102+1),0)</f>
        <v>0</v>
      </c>
      <c r="V102" s="32"/>
      <c r="W102" s="32"/>
      <c r="X102" s="32">
        <f t="shared" si="17"/>
        <v>0</v>
      </c>
      <c r="Y102" s="31">
        <f>IF(AND(N102&lt;&gt;0,M102&lt;=5),VLOOKUP(N102,[1]баллы!$A$1:$F$101,M102+1),0)</f>
        <v>0</v>
      </c>
      <c r="Z102" s="31">
        <f>IF(AND(P102&lt;&gt;0,O102&lt;=5),VLOOKUP(P102,[1]баллы!$A$1:$F$101,O102+1),0)</f>
        <v>0</v>
      </c>
      <c r="AA102" s="31">
        <f>IF(AND(R102&lt;&gt;0,Q102&lt;=5),VLOOKUP(R102,[1]баллы!$A$1:$F$101,Q102+1),0)</f>
        <v>0</v>
      </c>
      <c r="AB102" s="33">
        <f t="shared" si="18"/>
        <v>0</v>
      </c>
      <c r="AC102" s="34" t="e">
        <f t="shared" si="19"/>
        <v>#DIV/0!</v>
      </c>
    </row>
    <row r="103" spans="1:29" s="27" customFormat="1">
      <c r="A103" s="26"/>
      <c r="E103" s="37"/>
      <c r="F103" s="26">
        <f t="shared" si="16"/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31">
        <f>IF(AND(H103&lt;&gt;0,G103&lt;=5),VLOOKUP(H103,[1]баллы!$A$1:$F$101,G103+1),0)</f>
        <v>0</v>
      </c>
      <c r="T103" s="31">
        <f>IF(AND(J103&lt;&gt;0,I103&lt;=5),VLOOKUP(J103,[1]баллы!$A$1:$F$101,I103+1),0)</f>
        <v>0</v>
      </c>
      <c r="U103" s="31">
        <f>IF(AND(L103&lt;&gt;0,K103&lt;=5),VLOOKUP(L103,[1]баллы!$A$1:$F$101,K103+1),0)</f>
        <v>0</v>
      </c>
      <c r="V103" s="32"/>
      <c r="W103" s="32"/>
      <c r="X103" s="32">
        <f t="shared" si="17"/>
        <v>0</v>
      </c>
      <c r="Y103" s="31">
        <f>IF(AND(N103&lt;&gt;0,M103&lt;=5),VLOOKUP(N103,[1]баллы!$A$1:$F$101,M103+1),0)</f>
        <v>0</v>
      </c>
      <c r="Z103" s="31">
        <f>IF(AND(P103&lt;&gt;0,O103&lt;=5),VLOOKUP(P103,[1]баллы!$A$1:$F$101,O103+1),0)</f>
        <v>0</v>
      </c>
      <c r="AA103" s="31">
        <f>IF(AND(R103&lt;&gt;0,Q103&lt;=5),VLOOKUP(R103,[1]баллы!$A$1:$F$101,Q103+1),0)</f>
        <v>0</v>
      </c>
      <c r="AB103" s="33">
        <f t="shared" si="18"/>
        <v>0</v>
      </c>
      <c r="AC103" s="34" t="e">
        <f t="shared" si="19"/>
        <v>#DIV/0!</v>
      </c>
    </row>
    <row r="104" spans="1:29" s="27" customFormat="1">
      <c r="A104" s="26"/>
      <c r="E104" s="37"/>
      <c r="F104" s="26">
        <f t="shared" si="16"/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31">
        <f>IF(AND(H104&lt;&gt;0,G104&lt;=5),VLOOKUP(H104,[1]баллы!$A$1:$F$101,G104+1),0)</f>
        <v>0</v>
      </c>
      <c r="T104" s="31">
        <f>IF(AND(J104&lt;&gt;0,I104&lt;=5),VLOOKUP(J104,[1]баллы!$A$1:$F$101,I104+1),0)</f>
        <v>0</v>
      </c>
      <c r="U104" s="31">
        <f>IF(AND(L104&lt;&gt;0,K104&lt;=5),VLOOKUP(L104,[1]баллы!$A$1:$F$101,K104+1),0)</f>
        <v>0</v>
      </c>
      <c r="V104" s="32"/>
      <c r="W104" s="32"/>
      <c r="X104" s="32">
        <f t="shared" si="17"/>
        <v>0</v>
      </c>
      <c r="Y104" s="31">
        <f>IF(AND(N104&lt;&gt;0,M104&lt;=5),VLOOKUP(N104,[1]баллы!$A$1:$F$101,M104+1),0)</f>
        <v>0</v>
      </c>
      <c r="Z104" s="31">
        <f>IF(AND(P104&lt;&gt;0,O104&lt;=5),VLOOKUP(P104,[1]баллы!$A$1:$F$101,O104+1),0)</f>
        <v>0</v>
      </c>
      <c r="AA104" s="31">
        <f>IF(AND(R104&lt;&gt;0,Q104&lt;=5),VLOOKUP(R104,[1]баллы!$A$1:$F$101,Q104+1),0)</f>
        <v>0</v>
      </c>
      <c r="AB104" s="33">
        <f t="shared" si="18"/>
        <v>0</v>
      </c>
      <c r="AC104" s="34" t="e">
        <f t="shared" si="19"/>
        <v>#DIV/0!</v>
      </c>
    </row>
    <row r="105" spans="1:29" s="27" customFormat="1">
      <c r="A105" s="26"/>
      <c r="E105" s="37"/>
      <c r="F105" s="26">
        <f t="shared" si="16"/>
        <v>0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31">
        <f>IF(AND(H105&lt;&gt;0,G105&lt;=5),VLOOKUP(H105,[1]баллы!$A$1:$F$101,G105+1),0)</f>
        <v>0</v>
      </c>
      <c r="T105" s="31">
        <f>IF(AND(J105&lt;&gt;0,I105&lt;=5),VLOOKUP(J105,[1]баллы!$A$1:$F$101,I105+1),0)</f>
        <v>0</v>
      </c>
      <c r="U105" s="31">
        <f>IF(AND(L105&lt;&gt;0,K105&lt;=5),VLOOKUP(L105,[1]баллы!$A$1:$F$101,K105+1),0)</f>
        <v>0</v>
      </c>
      <c r="V105" s="32"/>
      <c r="W105" s="32"/>
      <c r="X105" s="32">
        <f t="shared" si="17"/>
        <v>0</v>
      </c>
      <c r="Y105" s="31">
        <f>IF(AND(N105&lt;&gt;0,M105&lt;=5),VLOOKUP(N105,[1]баллы!$A$1:$F$101,M105+1),0)</f>
        <v>0</v>
      </c>
      <c r="Z105" s="31">
        <f>IF(AND(P105&lt;&gt;0,O105&lt;=5),VLOOKUP(P105,[1]баллы!$A$1:$F$101,O105+1),0)</f>
        <v>0</v>
      </c>
      <c r="AA105" s="31">
        <f>IF(AND(R105&lt;&gt;0,Q105&lt;=5),VLOOKUP(R105,[1]баллы!$A$1:$F$101,Q105+1),0)</f>
        <v>0</v>
      </c>
      <c r="AB105" s="33">
        <f t="shared" si="18"/>
        <v>0</v>
      </c>
      <c r="AC105" s="34" t="e">
        <f t="shared" si="19"/>
        <v>#DIV/0!</v>
      </c>
    </row>
    <row r="106" spans="1:29" s="27" customFormat="1">
      <c r="A106" s="26"/>
      <c r="E106" s="37"/>
      <c r="F106" s="26">
        <f t="shared" si="16"/>
        <v>0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31">
        <f>IF(AND(H106&lt;&gt;0,G106&lt;=5),VLOOKUP(H106,[1]баллы!$A$1:$F$101,G106+1),0)</f>
        <v>0</v>
      </c>
      <c r="T106" s="31">
        <f>IF(AND(J106&lt;&gt;0,I106&lt;=5),VLOOKUP(J106,[1]баллы!$A$1:$F$101,I106+1),0)</f>
        <v>0</v>
      </c>
      <c r="U106" s="31">
        <f>IF(AND(L106&lt;&gt;0,K106&lt;=5),VLOOKUP(L106,[1]баллы!$A$1:$F$101,K106+1),0)</f>
        <v>0</v>
      </c>
      <c r="V106" s="32"/>
      <c r="W106" s="32"/>
      <c r="X106" s="32">
        <f t="shared" si="17"/>
        <v>0</v>
      </c>
      <c r="Y106" s="31">
        <f>IF(AND(N106&lt;&gt;0,M106&lt;=5),VLOOKUP(N106,[1]баллы!$A$1:$F$101,M106+1),0)</f>
        <v>0</v>
      </c>
      <c r="Z106" s="31">
        <f>IF(AND(P106&lt;&gt;0,O106&lt;=5),VLOOKUP(P106,[1]баллы!$A$1:$F$101,O106+1),0)</f>
        <v>0</v>
      </c>
      <c r="AA106" s="31">
        <f>IF(AND(R106&lt;&gt;0,Q106&lt;=5),VLOOKUP(R106,[1]баллы!$A$1:$F$101,Q106+1),0)</f>
        <v>0</v>
      </c>
      <c r="AB106" s="33">
        <f t="shared" si="18"/>
        <v>0</v>
      </c>
      <c r="AC106" s="34" t="e">
        <f t="shared" si="19"/>
        <v>#DIV/0!</v>
      </c>
    </row>
    <row r="107" spans="1:29" s="27" customFormat="1">
      <c r="A107" s="26"/>
      <c r="E107" s="37"/>
      <c r="F107" s="26">
        <f t="shared" si="16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31">
        <f>IF(AND(H107&lt;&gt;0,G107&lt;=5),VLOOKUP(H107,[1]баллы!$A$1:$F$101,G107+1),0)</f>
        <v>0</v>
      </c>
      <c r="T107" s="31">
        <f>IF(AND(J107&lt;&gt;0,I107&lt;=5),VLOOKUP(J107,[1]баллы!$A$1:$F$101,I107+1),0)</f>
        <v>0</v>
      </c>
      <c r="U107" s="31">
        <f>IF(AND(L107&lt;&gt;0,K107&lt;=5),VLOOKUP(L107,[1]баллы!$A$1:$F$101,K107+1),0)</f>
        <v>0</v>
      </c>
      <c r="V107" s="32"/>
      <c r="W107" s="32"/>
      <c r="X107" s="32">
        <f t="shared" si="17"/>
        <v>0</v>
      </c>
      <c r="Y107" s="31">
        <f>IF(AND(N107&lt;&gt;0,M107&lt;=5),VLOOKUP(N107,[1]баллы!$A$1:$F$101,M107+1),0)</f>
        <v>0</v>
      </c>
      <c r="Z107" s="31">
        <f>IF(AND(P107&lt;&gt;0,O107&lt;=5),VLOOKUP(P107,[1]баллы!$A$1:$F$101,O107+1),0)</f>
        <v>0</v>
      </c>
      <c r="AA107" s="31">
        <f>IF(AND(R107&lt;&gt;0,Q107&lt;=5),VLOOKUP(R107,[1]баллы!$A$1:$F$101,Q107+1),0)</f>
        <v>0</v>
      </c>
      <c r="AB107" s="33">
        <f t="shared" si="18"/>
        <v>0</v>
      </c>
      <c r="AC107" s="34" t="e">
        <f t="shared" si="19"/>
        <v>#DIV/0!</v>
      </c>
    </row>
    <row r="108" spans="1:29" s="27" customFormat="1">
      <c r="A108" s="26"/>
      <c r="E108" s="37"/>
      <c r="F108" s="26">
        <f t="shared" si="16"/>
        <v>0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31">
        <f>IF(AND(H108&lt;&gt;0,G108&lt;=5),VLOOKUP(H108,[1]баллы!$A$1:$F$101,G108+1),0)</f>
        <v>0</v>
      </c>
      <c r="T108" s="31">
        <f>IF(AND(J108&lt;&gt;0,I108&lt;=5),VLOOKUP(J108,[1]баллы!$A$1:$F$101,I108+1),0)</f>
        <v>0</v>
      </c>
      <c r="U108" s="31">
        <f>IF(AND(L108&lt;&gt;0,K108&lt;=5),VLOOKUP(L108,[1]баллы!$A$1:$F$101,K108+1),0)</f>
        <v>0</v>
      </c>
      <c r="V108" s="32"/>
      <c r="W108" s="32"/>
      <c r="X108" s="32">
        <f t="shared" si="17"/>
        <v>0</v>
      </c>
      <c r="Y108" s="31">
        <f>IF(AND(N108&lt;&gt;0,M108&lt;=5),VLOOKUP(N108,[1]баллы!$A$1:$F$101,M108+1),0)</f>
        <v>0</v>
      </c>
      <c r="Z108" s="31">
        <f>IF(AND(P108&lt;&gt;0,O108&lt;=5),VLOOKUP(P108,[1]баллы!$A$1:$F$101,O108+1),0)</f>
        <v>0</v>
      </c>
      <c r="AA108" s="31">
        <f>IF(AND(R108&lt;&gt;0,Q108&lt;=5),VLOOKUP(R108,[1]баллы!$A$1:$F$101,Q108+1),0)</f>
        <v>0</v>
      </c>
      <c r="AB108" s="33">
        <f t="shared" si="18"/>
        <v>0</v>
      </c>
      <c r="AC108" s="34" t="e">
        <f t="shared" si="19"/>
        <v>#DIV/0!</v>
      </c>
    </row>
    <row r="109" spans="1:29" s="27" customFormat="1">
      <c r="A109" s="26"/>
      <c r="E109" s="37"/>
      <c r="F109" s="26">
        <f t="shared" si="16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31">
        <f>IF(AND(H109&lt;&gt;0,G109&lt;=5),VLOOKUP(H109,[1]баллы!$A$1:$F$101,G109+1),0)</f>
        <v>0</v>
      </c>
      <c r="T109" s="31">
        <f>IF(AND(J109&lt;&gt;0,I109&lt;=5),VLOOKUP(J109,[1]баллы!$A$1:$F$101,I109+1),0)</f>
        <v>0</v>
      </c>
      <c r="U109" s="31">
        <f>IF(AND(L109&lt;&gt;0,K109&lt;=5),VLOOKUP(L109,[1]баллы!$A$1:$F$101,K109+1),0)</f>
        <v>0</v>
      </c>
      <c r="V109" s="32"/>
      <c r="W109" s="32"/>
      <c r="X109" s="32">
        <f t="shared" si="17"/>
        <v>0</v>
      </c>
      <c r="Y109" s="31">
        <f>IF(AND(N109&lt;&gt;0,M109&lt;=5),VLOOKUP(N109,[1]баллы!$A$1:$F$101,M109+1),0)</f>
        <v>0</v>
      </c>
      <c r="Z109" s="31">
        <f>IF(AND(P109&lt;&gt;0,O109&lt;=5),VLOOKUP(P109,[1]баллы!$A$1:$F$101,O109+1),0)</f>
        <v>0</v>
      </c>
      <c r="AA109" s="31">
        <f>IF(AND(R109&lt;&gt;0,Q109&lt;=5),VLOOKUP(R109,[1]баллы!$A$1:$F$101,Q109+1),0)</f>
        <v>0</v>
      </c>
      <c r="AB109" s="33">
        <f t="shared" si="18"/>
        <v>0</v>
      </c>
      <c r="AC109" s="34" t="e">
        <f t="shared" si="19"/>
        <v>#DIV/0!</v>
      </c>
    </row>
    <row r="110" spans="1:29" s="27" customFormat="1">
      <c r="A110" s="26"/>
      <c r="E110" s="37"/>
      <c r="F110" s="26">
        <f t="shared" si="16"/>
        <v>0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31">
        <f>IF(AND(H110&lt;&gt;0,G110&lt;=5),VLOOKUP(H110,[1]баллы!$A$1:$F$101,G110+1),0)</f>
        <v>0</v>
      </c>
      <c r="T110" s="31">
        <f>IF(AND(J110&lt;&gt;0,I110&lt;=5),VLOOKUP(J110,[1]баллы!$A$1:$F$101,I110+1),0)</f>
        <v>0</v>
      </c>
      <c r="U110" s="31">
        <f>IF(AND(L110&lt;&gt;0,K110&lt;=5),VLOOKUP(L110,[1]баллы!$A$1:$F$101,K110+1),0)</f>
        <v>0</v>
      </c>
      <c r="V110" s="32">
        <v>0</v>
      </c>
      <c r="W110" s="32">
        <v>0</v>
      </c>
      <c r="X110" s="32">
        <f t="shared" si="17"/>
        <v>0</v>
      </c>
      <c r="Y110" s="31">
        <f>IF(AND(N110&lt;&gt;0,M110&lt;=5),VLOOKUP(N110,[1]баллы!$A$1:$F$101,M110+1),0)</f>
        <v>0</v>
      </c>
      <c r="Z110" s="31">
        <f>IF(AND(P110&lt;&gt;0,O110&lt;=5),VLOOKUP(P110,[1]баллы!$A$1:$F$101,O110+1),0)</f>
        <v>0</v>
      </c>
      <c r="AA110" s="31">
        <f>IF(AND(R110&lt;&gt;0,Q110&lt;=5),VLOOKUP(R110,[1]баллы!$A$1:$F$101,Q110+1),0)</f>
        <v>0</v>
      </c>
      <c r="AB110" s="33">
        <f t="shared" si="18"/>
        <v>0</v>
      </c>
      <c r="AC110" s="34" t="e">
        <f t="shared" si="19"/>
        <v>#DIV/0!</v>
      </c>
    </row>
    <row r="111" spans="1:29" s="27" customFormat="1">
      <c r="A111" s="26"/>
      <c r="E111" s="37"/>
      <c r="F111" s="26">
        <f t="shared" si="16"/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31">
        <f>IF(AND(H111&lt;&gt;0,G111&lt;=5),VLOOKUP(H111,[1]баллы!$A$1:$F$101,G111+1),0)</f>
        <v>0</v>
      </c>
      <c r="T111" s="31">
        <f>IF(AND(J111&lt;&gt;0,I111&lt;=5),VLOOKUP(J111,[1]баллы!$A$1:$F$101,I111+1),0)</f>
        <v>0</v>
      </c>
      <c r="U111" s="31">
        <f>IF(AND(L111&lt;&gt;0,K111&lt;=5),VLOOKUP(L111,[1]баллы!$A$1:$F$101,K111+1),0)</f>
        <v>0</v>
      </c>
      <c r="V111" s="32">
        <v>0</v>
      </c>
      <c r="W111" s="32">
        <v>0</v>
      </c>
      <c r="X111" s="32">
        <f t="shared" si="17"/>
        <v>0</v>
      </c>
      <c r="Y111" s="31">
        <f>IF(AND(N111&lt;&gt;0,M111&lt;=5),VLOOKUP(N111,[1]баллы!$A$1:$F$101,M111+1),0)</f>
        <v>0</v>
      </c>
      <c r="Z111" s="31">
        <f>IF(AND(P111&lt;&gt;0,O111&lt;=5),VLOOKUP(P111,[1]баллы!$A$1:$F$101,O111+1),0)</f>
        <v>0</v>
      </c>
      <c r="AA111" s="31">
        <f>IF(AND(R111&lt;&gt;0,Q111&lt;=5),VLOOKUP(R111,[1]баллы!$A$1:$F$101,Q111+1),0)</f>
        <v>0</v>
      </c>
      <c r="AB111" s="33">
        <f t="shared" si="18"/>
        <v>0</v>
      </c>
      <c r="AC111" s="34" t="e">
        <f t="shared" si="19"/>
        <v>#DIV/0!</v>
      </c>
    </row>
    <row r="112" spans="1:29" s="27" customFormat="1">
      <c r="A112" s="26"/>
      <c r="E112" s="37"/>
      <c r="F112" s="26">
        <f t="shared" si="16"/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31">
        <f>IF(AND(H112&lt;&gt;0,G112&lt;=5),VLOOKUP(H112,[1]баллы!$A$1:$F$101,G112+1),0)</f>
        <v>0</v>
      </c>
      <c r="T112" s="31">
        <f>IF(AND(J112&lt;&gt;0,I112&lt;=5),VLOOKUP(J112,[1]баллы!$A$1:$F$101,I112+1),0)</f>
        <v>0</v>
      </c>
      <c r="U112" s="31">
        <f>IF(AND(L112&lt;&gt;0,K112&lt;=5),VLOOKUP(L112,[1]баллы!$A$1:$F$101,K112+1),0)</f>
        <v>0</v>
      </c>
      <c r="V112" s="32">
        <v>0</v>
      </c>
      <c r="W112" s="32">
        <v>0</v>
      </c>
      <c r="X112" s="32">
        <f t="shared" si="17"/>
        <v>0</v>
      </c>
      <c r="Y112" s="31">
        <f>IF(AND(N112&lt;&gt;0,M112&lt;=5),VLOOKUP(N112,[1]баллы!$A$1:$F$101,M112+1),0)</f>
        <v>0</v>
      </c>
      <c r="Z112" s="31">
        <f>IF(AND(P112&lt;&gt;0,O112&lt;=5),VLOOKUP(P112,[1]баллы!$A$1:$F$101,O112+1),0)</f>
        <v>0</v>
      </c>
      <c r="AA112" s="31">
        <f>IF(AND(R112&lt;&gt;0,Q112&lt;=5),VLOOKUP(R112,[1]баллы!$A$1:$F$101,Q112+1),0)</f>
        <v>0</v>
      </c>
      <c r="AB112" s="33">
        <f t="shared" si="18"/>
        <v>0</v>
      </c>
      <c r="AC112" s="34" t="e">
        <f t="shared" si="19"/>
        <v>#DIV/0!</v>
      </c>
    </row>
    <row r="113" spans="1:29" s="27" customFormat="1">
      <c r="A113" s="26"/>
      <c r="E113" s="37"/>
      <c r="F113" s="26">
        <f t="shared" si="16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31">
        <f>IF(AND(H113&lt;&gt;0,G113&lt;=5),VLOOKUP(H113,[1]баллы!$A$1:$F$101,G113+1),0)</f>
        <v>0</v>
      </c>
      <c r="T113" s="31">
        <f>IF(AND(J113&lt;&gt;0,I113&lt;=5),VLOOKUP(J113,[1]баллы!$A$1:$F$101,I113+1),0)</f>
        <v>0</v>
      </c>
      <c r="U113" s="31">
        <f>IF(AND(L113&lt;&gt;0,K113&lt;=5),VLOOKUP(L113,[1]баллы!$A$1:$F$101,K113+1),0)</f>
        <v>0</v>
      </c>
      <c r="V113" s="32">
        <v>0</v>
      </c>
      <c r="W113" s="32">
        <v>0</v>
      </c>
      <c r="X113" s="32">
        <f t="shared" si="17"/>
        <v>0</v>
      </c>
      <c r="Y113" s="31">
        <f>IF(AND(N113&lt;&gt;0,M113&lt;=5),VLOOKUP(N113,[1]баллы!$A$1:$F$101,M113+1),0)</f>
        <v>0</v>
      </c>
      <c r="Z113" s="31">
        <f>IF(AND(P113&lt;&gt;0,O113&lt;=5),VLOOKUP(P113,[1]баллы!$A$1:$F$101,O113+1),0)</f>
        <v>0</v>
      </c>
      <c r="AA113" s="31">
        <f>IF(AND(R113&lt;&gt;0,Q113&lt;=5),VLOOKUP(R113,[1]баллы!$A$1:$F$101,Q113+1),0)</f>
        <v>0</v>
      </c>
      <c r="AB113" s="33">
        <f t="shared" si="18"/>
        <v>0</v>
      </c>
      <c r="AC113" s="34" t="e">
        <f t="shared" si="19"/>
        <v>#DIV/0!</v>
      </c>
    </row>
    <row r="114" spans="1:29" s="27" customFormat="1">
      <c r="A114" s="26"/>
      <c r="E114" s="37"/>
      <c r="F114" s="26">
        <f t="shared" si="16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31">
        <f>IF(AND(H114&lt;&gt;0,G114&lt;=5),VLOOKUP(H114,[1]баллы!$A$1:$F$101,G114+1),0)</f>
        <v>0</v>
      </c>
      <c r="T114" s="31">
        <f>IF(AND(J114&lt;&gt;0,I114&lt;=5),VLOOKUP(J114,[1]баллы!$A$1:$F$101,I114+1),0)</f>
        <v>0</v>
      </c>
      <c r="U114" s="31">
        <f>IF(AND(L114&lt;&gt;0,K114&lt;=5),VLOOKUP(L114,[1]баллы!$A$1:$F$101,K114+1),0)</f>
        <v>0</v>
      </c>
      <c r="V114" s="32">
        <v>0</v>
      </c>
      <c r="W114" s="32">
        <v>0</v>
      </c>
      <c r="X114" s="32">
        <f t="shared" si="17"/>
        <v>0</v>
      </c>
      <c r="Y114" s="31">
        <f>IF(AND(N114&lt;&gt;0,M114&lt;=5),VLOOKUP(N114,[1]баллы!$A$1:$F$101,M114+1),0)</f>
        <v>0</v>
      </c>
      <c r="Z114" s="31">
        <f>IF(AND(P114&lt;&gt;0,O114&lt;=5),VLOOKUP(P114,[1]баллы!$A$1:$F$101,O114+1),0)</f>
        <v>0</v>
      </c>
      <c r="AA114" s="31">
        <f>IF(AND(R114&lt;&gt;0,Q114&lt;=5),VLOOKUP(R114,[1]баллы!$A$1:$F$101,Q114+1),0)</f>
        <v>0</v>
      </c>
      <c r="AB114" s="33">
        <f t="shared" si="18"/>
        <v>0</v>
      </c>
      <c r="AC114" s="34" t="e">
        <f t="shared" si="19"/>
        <v>#DIV/0!</v>
      </c>
    </row>
    <row r="115" spans="1:29" s="27" customFormat="1">
      <c r="A115" s="26"/>
      <c r="E115" s="37"/>
      <c r="F115" s="26">
        <f t="shared" si="16"/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31">
        <f>IF(AND(H115&lt;&gt;0,G115&lt;=5),VLOOKUP(H115,[1]баллы!$A$1:$F$101,G115+1),0)</f>
        <v>0</v>
      </c>
      <c r="T115" s="31">
        <f>IF(AND(J115&lt;&gt;0,I115&lt;=5),VLOOKUP(J115,[1]баллы!$A$1:$F$101,I115+1),0)</f>
        <v>0</v>
      </c>
      <c r="U115" s="31">
        <f>IF(AND(L115&lt;&gt;0,K115&lt;=5),VLOOKUP(L115,[1]баллы!$A$1:$F$101,K115+1),0)</f>
        <v>0</v>
      </c>
      <c r="V115" s="32">
        <v>0</v>
      </c>
      <c r="W115" s="32">
        <v>0</v>
      </c>
      <c r="X115" s="32">
        <f t="shared" si="17"/>
        <v>0</v>
      </c>
      <c r="Y115" s="31">
        <f>IF(AND(N115&lt;&gt;0,M115&lt;=5),VLOOKUP(N115,[1]баллы!$A$1:$F$101,M115+1),0)</f>
        <v>0</v>
      </c>
      <c r="Z115" s="31">
        <f>IF(AND(P115&lt;&gt;0,O115&lt;=5),VLOOKUP(P115,[1]баллы!$A$1:$F$101,O115+1),0)</f>
        <v>0</v>
      </c>
      <c r="AA115" s="31">
        <f>IF(AND(R115&lt;&gt;0,Q115&lt;=5),VLOOKUP(R115,[1]баллы!$A$1:$F$101,Q115+1),0)</f>
        <v>0</v>
      </c>
      <c r="AB115" s="33">
        <f t="shared" si="18"/>
        <v>0</v>
      </c>
      <c r="AC115" s="34" t="e">
        <f t="shared" si="19"/>
        <v>#DIV/0!</v>
      </c>
    </row>
    <row r="116" spans="1:29" s="27" customFormat="1">
      <c r="A116" s="26"/>
      <c r="E116" s="37"/>
      <c r="F116" s="26">
        <f t="shared" si="16"/>
        <v>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31">
        <f>IF(AND(H116&lt;&gt;0,G116&lt;=5),VLOOKUP(H116,[1]баллы!$A$1:$F$101,G116+1),0)</f>
        <v>0</v>
      </c>
      <c r="T116" s="31">
        <f>IF(AND(J116&lt;&gt;0,I116&lt;=5),VLOOKUP(J116,[1]баллы!$A$1:$F$101,I116+1),0)</f>
        <v>0</v>
      </c>
      <c r="U116" s="31">
        <f>IF(AND(L116&lt;&gt;0,K116&lt;=5),VLOOKUP(L116,[1]баллы!$A$1:$F$101,K116+1),0)</f>
        <v>0</v>
      </c>
      <c r="V116" s="32">
        <v>0</v>
      </c>
      <c r="W116" s="32">
        <v>0</v>
      </c>
      <c r="X116" s="32">
        <f t="shared" si="17"/>
        <v>0</v>
      </c>
      <c r="Y116" s="31">
        <f>IF(AND(N116&lt;&gt;0,M116&lt;=5),VLOOKUP(N116,[1]баллы!$A$1:$F$101,M116+1),0)</f>
        <v>0</v>
      </c>
      <c r="Z116" s="31">
        <f>IF(AND(P116&lt;&gt;0,O116&lt;=5),VLOOKUP(P116,[1]баллы!$A$1:$F$101,O116+1),0)</f>
        <v>0</v>
      </c>
      <c r="AA116" s="31">
        <f>IF(AND(R116&lt;&gt;0,Q116&lt;=5),VLOOKUP(R116,[1]баллы!$A$1:$F$101,Q116+1),0)</f>
        <v>0</v>
      </c>
      <c r="AB116" s="33">
        <f t="shared" si="18"/>
        <v>0</v>
      </c>
      <c r="AC116" s="34" t="e">
        <f t="shared" si="19"/>
        <v>#DIV/0!</v>
      </c>
    </row>
    <row r="117" spans="1:29" s="27" customFormat="1">
      <c r="A117" s="26"/>
      <c r="E117" s="37"/>
      <c r="F117" s="26">
        <f t="shared" si="16"/>
        <v>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31">
        <f>IF(AND(H117&lt;&gt;0,G117&lt;=5),VLOOKUP(H117,[1]баллы!$A$1:$F$101,G117+1),0)</f>
        <v>0</v>
      </c>
      <c r="T117" s="31">
        <f>IF(AND(J117&lt;&gt;0,I117&lt;=5),VLOOKUP(J117,[1]баллы!$A$1:$F$101,I117+1),0)</f>
        <v>0</v>
      </c>
      <c r="U117" s="31">
        <f>IF(AND(L117&lt;&gt;0,K117&lt;=5),VLOOKUP(L117,[1]баллы!$A$1:$F$101,K117+1),0)</f>
        <v>0</v>
      </c>
      <c r="V117" s="32">
        <v>0</v>
      </c>
      <c r="W117" s="32">
        <v>0</v>
      </c>
      <c r="X117" s="32">
        <f t="shared" si="17"/>
        <v>0</v>
      </c>
      <c r="Y117" s="31">
        <f>IF(AND(N117&lt;&gt;0,M117&lt;=5),VLOOKUP(N117,[1]баллы!$A$1:$F$101,M117+1),0)</f>
        <v>0</v>
      </c>
      <c r="Z117" s="31">
        <f>IF(AND(P117&lt;&gt;0,O117&lt;=5),VLOOKUP(P117,[1]баллы!$A$1:$F$101,O117+1),0)</f>
        <v>0</v>
      </c>
      <c r="AA117" s="31">
        <f>IF(AND(R117&lt;&gt;0,Q117&lt;=5),VLOOKUP(R117,[1]баллы!$A$1:$F$101,Q117+1),0)</f>
        <v>0</v>
      </c>
      <c r="AB117" s="33">
        <f t="shared" si="18"/>
        <v>0</v>
      </c>
      <c r="AC117" s="34" t="e">
        <f t="shared" si="19"/>
        <v>#DIV/0!</v>
      </c>
    </row>
  </sheetData>
  <autoFilter ref="A2:W113">
    <filterColumn colId="8"/>
  </autoFilter>
  <sortState ref="A3:AC15">
    <sortCondition descending="1" ref="AB3:AB15"/>
  </sortState>
  <mergeCells count="15">
    <mergeCell ref="K1:L1"/>
    <mergeCell ref="E1:E2"/>
    <mergeCell ref="C1:C2"/>
    <mergeCell ref="O1:P1"/>
    <mergeCell ref="A1:A2"/>
    <mergeCell ref="B1:B2"/>
    <mergeCell ref="F1:F2"/>
    <mergeCell ref="G1:H1"/>
    <mergeCell ref="I1:J1"/>
    <mergeCell ref="D1:D2"/>
    <mergeCell ref="AC1:AC2"/>
    <mergeCell ref="Q1:R1"/>
    <mergeCell ref="S1:AA1"/>
    <mergeCell ref="AB1:AB2"/>
    <mergeCell ref="M1:N1"/>
  </mergeCells>
  <printOptions horizontalCentered="1" verticalCentered="1" gridLines="1"/>
  <pageMargins left="0.51181102362204722" right="0.39370078740157483" top="0.78740157480314965" bottom="0.78740157480314965" header="0.39370078740157483" footer="0.51181102362204722"/>
  <pageSetup paperSize="8" scale="33" orientation="landscape" useFirstPageNumber="1" r:id="rId1"/>
  <headerFooter alignWithMargins="0">
    <oddHeader>&amp;L&amp;D&amp;C&amp;"Arial,полужирный"&amp;14Итоговый протокол серии турниров по бадминтону 2013-2014</oddHeader>
    <oddFooter>&amp;Lг.Сыктывкар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баллы!$B$1:$F$1</xm:f>
          </x14:formula1>
          <xm:sqref>G3:G117 O3:O117 I3:I117 Q3:Q117 M3:M117 K3:K117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7"/>
  <sheetViews>
    <sheetView zoomScale="80" zoomScaleNormal="80" workbookViewId="0">
      <selection activeCell="A3" sqref="A3"/>
    </sheetView>
  </sheetViews>
  <sheetFormatPr defaultColWidth="9.140625" defaultRowHeight="12.75"/>
  <cols>
    <col min="1" max="1" width="4.42578125" style="4" bestFit="1" customWidth="1"/>
    <col min="2" max="2" width="21" style="7" bestFit="1" customWidth="1"/>
    <col min="3" max="3" width="15.140625" style="7" customWidth="1"/>
    <col min="4" max="4" width="5.5703125" style="7" bestFit="1" customWidth="1"/>
    <col min="5" max="5" width="12.7109375" style="24" customWidth="1"/>
    <col min="6" max="6" width="10" style="4" customWidth="1"/>
    <col min="7" max="7" width="7.28515625" style="4" customWidth="1"/>
    <col min="8" max="8" width="6.42578125" style="4" customWidth="1"/>
    <col min="9" max="9" width="7.28515625" style="4" customWidth="1"/>
    <col min="10" max="10" width="6.42578125" style="4" customWidth="1"/>
    <col min="11" max="11" width="7.28515625" style="4" customWidth="1"/>
    <col min="12" max="12" width="6.42578125" style="4" customWidth="1"/>
    <col min="13" max="13" width="7.28515625" style="4" customWidth="1"/>
    <col min="14" max="14" width="6.42578125" style="4" customWidth="1"/>
    <col min="15" max="15" width="7.28515625" style="4" customWidth="1"/>
    <col min="16" max="16" width="6.42578125" style="4" customWidth="1"/>
    <col min="17" max="17" width="7.28515625" style="4" customWidth="1"/>
    <col min="18" max="18" width="6.42578125" style="4" customWidth="1"/>
    <col min="19" max="21" width="11.5703125" style="4" customWidth="1"/>
    <col min="22" max="22" width="7.28515625" style="19" customWidth="1"/>
    <col min="23" max="23" width="7.42578125" style="19" customWidth="1"/>
    <col min="24" max="24" width="7.85546875" style="19" customWidth="1"/>
    <col min="25" max="27" width="11.5703125" style="4" customWidth="1"/>
    <col min="28" max="28" width="12" style="7" bestFit="1" customWidth="1"/>
    <col min="29" max="29" width="14.28515625" style="25" bestFit="1" customWidth="1"/>
    <col min="30" max="16384" width="9.140625" style="7"/>
  </cols>
  <sheetData>
    <row r="1" spans="1:29" ht="12.95" customHeight="1">
      <c r="A1" s="65" t="s">
        <v>0</v>
      </c>
      <c r="B1" s="65" t="s">
        <v>1</v>
      </c>
      <c r="C1" s="65" t="s">
        <v>25</v>
      </c>
      <c r="D1" s="65" t="s">
        <v>95</v>
      </c>
      <c r="E1" s="66" t="s">
        <v>24</v>
      </c>
      <c r="F1" s="63" t="s">
        <v>2</v>
      </c>
      <c r="G1" s="62">
        <v>41917</v>
      </c>
      <c r="H1" s="63"/>
      <c r="I1" s="62">
        <v>41945</v>
      </c>
      <c r="J1" s="63"/>
      <c r="K1" s="62">
        <v>41980</v>
      </c>
      <c r="L1" s="63"/>
      <c r="M1" s="62">
        <v>42057</v>
      </c>
      <c r="N1" s="63"/>
      <c r="O1" s="62">
        <v>42092</v>
      </c>
      <c r="P1" s="63"/>
      <c r="Q1" s="62">
        <v>42134</v>
      </c>
      <c r="R1" s="63"/>
      <c r="S1" s="64" t="s">
        <v>3</v>
      </c>
      <c r="T1" s="64"/>
      <c r="U1" s="64"/>
      <c r="V1" s="64"/>
      <c r="W1" s="64"/>
      <c r="X1" s="64"/>
      <c r="Y1" s="64"/>
      <c r="Z1" s="64"/>
      <c r="AA1" s="64"/>
      <c r="AB1" s="65" t="s">
        <v>4</v>
      </c>
      <c r="AC1" s="61" t="s">
        <v>5</v>
      </c>
    </row>
    <row r="2" spans="1:29">
      <c r="A2" s="65"/>
      <c r="B2" s="65"/>
      <c r="C2" s="65"/>
      <c r="D2" s="65"/>
      <c r="E2" s="67"/>
      <c r="F2" s="65"/>
      <c r="G2" s="44" t="s">
        <v>23</v>
      </c>
      <c r="H2" s="45" t="s">
        <v>22</v>
      </c>
      <c r="I2" s="44" t="s">
        <v>23</v>
      </c>
      <c r="J2" s="45" t="s">
        <v>22</v>
      </c>
      <c r="K2" s="44" t="s">
        <v>23</v>
      </c>
      <c r="L2" s="45" t="s">
        <v>22</v>
      </c>
      <c r="M2" s="44" t="s">
        <v>23</v>
      </c>
      <c r="N2" s="45" t="s">
        <v>22</v>
      </c>
      <c r="O2" s="44" t="s">
        <v>23</v>
      </c>
      <c r="P2" s="45" t="s">
        <v>22</v>
      </c>
      <c r="Q2" s="44" t="s">
        <v>23</v>
      </c>
      <c r="R2" s="45" t="s">
        <v>22</v>
      </c>
      <c r="S2" s="45">
        <f>G1</f>
        <v>41917</v>
      </c>
      <c r="T2" s="45">
        <f>I1</f>
        <v>41945</v>
      </c>
      <c r="U2" s="45">
        <f>K1</f>
        <v>41980</v>
      </c>
      <c r="V2" s="18" t="s">
        <v>88</v>
      </c>
      <c r="W2" s="18" t="s">
        <v>89</v>
      </c>
      <c r="X2" s="18" t="s">
        <v>90</v>
      </c>
      <c r="Y2" s="45">
        <f>M1</f>
        <v>42057</v>
      </c>
      <c r="Z2" s="45">
        <f>O1</f>
        <v>42092</v>
      </c>
      <c r="AA2" s="45">
        <f>Q1</f>
        <v>42134</v>
      </c>
      <c r="AB2" s="65"/>
      <c r="AC2" s="61"/>
    </row>
    <row r="3" spans="1:29">
      <c r="A3" s="4">
        <v>1</v>
      </c>
      <c r="B3" s="7" t="s">
        <v>21</v>
      </c>
      <c r="C3" s="7" t="s">
        <v>28</v>
      </c>
      <c r="D3" s="7">
        <v>1974</v>
      </c>
      <c r="E3" s="18">
        <v>11</v>
      </c>
      <c r="F3" s="4">
        <f>COUNTA(H3,J3,L3,N3,P3,R3)</f>
        <v>3</v>
      </c>
      <c r="G3" s="4">
        <v>3</v>
      </c>
      <c r="H3" s="21">
        <v>2</v>
      </c>
      <c r="I3" s="4">
        <v>3</v>
      </c>
      <c r="J3" s="20">
        <v>2</v>
      </c>
      <c r="K3" s="4">
        <v>4</v>
      </c>
      <c r="L3" s="20">
        <v>19</v>
      </c>
      <c r="N3" s="6"/>
      <c r="P3" s="6"/>
      <c r="R3" s="20"/>
      <c r="S3" s="3">
        <f>IF(AND(H3&lt;&gt;0,G3&lt;=5),VLOOKUP(H3,[1]баллы!$A$1:$F$101,G3+1),0)</f>
        <v>216</v>
      </c>
      <c r="T3" s="3">
        <f>IF(AND(J3&lt;&gt;0,I3&lt;=5),VLOOKUP(J3,[1]баллы!$A$1:$F$101,I3+1),0)</f>
        <v>216</v>
      </c>
      <c r="U3" s="3">
        <f>IF(AND(L3&lt;&gt;0,K3&lt;=5),VLOOKUP(L3,[1]баллы!$A$1:$F$101,K3+1),0)</f>
        <v>35</v>
      </c>
      <c r="V3" s="19">
        <v>1</v>
      </c>
      <c r="W3" s="19">
        <v>21</v>
      </c>
      <c r="X3" s="19">
        <f>ABS(W3-V3)*5</f>
        <v>100</v>
      </c>
      <c r="Y3" s="3">
        <f>IF(AND(N3&lt;&gt;0,M3&lt;=5),VLOOKUP(N3,[1]баллы!$A$1:$F$101,M3+1),0)</f>
        <v>0</v>
      </c>
      <c r="Z3" s="3">
        <f>IF(AND(P3&lt;&gt;0,O3&lt;=5),VLOOKUP(P3,[1]баллы!$A$1:$F$101,O3+1),0)</f>
        <v>0</v>
      </c>
      <c r="AA3" s="3">
        <f>IF(AND(R3&lt;&gt;0,Q3&lt;=5),VLOOKUP(R3,[1]баллы!$A$1:$F$101,Q3+1),0)</f>
        <v>0</v>
      </c>
      <c r="AB3" s="22">
        <f>S3+T3+U3+X3+Y3+Z3+AA3</f>
        <v>567</v>
      </c>
      <c r="AC3" s="23">
        <f>AB3/F3</f>
        <v>189</v>
      </c>
    </row>
    <row r="4" spans="1:29">
      <c r="A4" s="4">
        <v>2</v>
      </c>
      <c r="B4" s="40" t="s">
        <v>106</v>
      </c>
      <c r="C4" s="40" t="s">
        <v>26</v>
      </c>
      <c r="D4" s="40">
        <v>1983</v>
      </c>
      <c r="E4" s="18">
        <v>40</v>
      </c>
      <c r="F4" s="39">
        <f>COUNTA(H4,J4,L4,N4,P4,R4)</f>
        <v>3</v>
      </c>
      <c r="G4" s="39">
        <v>3</v>
      </c>
      <c r="H4" s="20">
        <v>7</v>
      </c>
      <c r="I4" s="39">
        <v>3</v>
      </c>
      <c r="J4" s="20">
        <v>4</v>
      </c>
      <c r="K4" s="39">
        <v>4</v>
      </c>
      <c r="L4" s="20">
        <v>15</v>
      </c>
      <c r="M4" s="39"/>
      <c r="N4" s="6"/>
      <c r="O4" s="39"/>
      <c r="P4" s="6"/>
      <c r="Q4" s="39"/>
      <c r="R4" s="20"/>
      <c r="S4" s="41">
        <f>IF(AND(H4&lt;&gt;0,G4&lt;=5),VLOOKUP(H4,[1]баллы!$A$1:$F$101,G4+1),0)</f>
        <v>144</v>
      </c>
      <c r="T4" s="41">
        <f>IF(AND(J4&lt;&gt;0,I4&lt;=5),VLOOKUP(J4,[1]баллы!$A$1:$F$101,I4+1),0)</f>
        <v>172</v>
      </c>
      <c r="U4" s="41">
        <f>IF(AND(L4&lt;&gt;0,K4&lt;=5),VLOOKUP(L4,[1]баллы!$A$1:$F$101,K4+1),0)</f>
        <v>42</v>
      </c>
      <c r="V4" s="19">
        <v>4</v>
      </c>
      <c r="W4" s="19">
        <v>13</v>
      </c>
      <c r="X4" s="19">
        <f>ABS(W4-V4)*5</f>
        <v>45</v>
      </c>
      <c r="Y4" s="41">
        <f>IF(AND(N4&lt;&gt;0,M4&lt;=5),VLOOKUP(N4,[1]баллы!$A$1:$F$101,M4+1),0)</f>
        <v>0</v>
      </c>
      <c r="Z4" s="41">
        <f>IF(AND(P4&lt;&gt;0,O4&lt;=5),VLOOKUP(P4,[1]баллы!$A$1:$F$101,O4+1),0)</f>
        <v>0</v>
      </c>
      <c r="AA4" s="41">
        <f>IF(AND(R4&lt;&gt;0,Q4&lt;=5),VLOOKUP(R4,[1]баллы!$A$1:$F$101,Q4+1),0)</f>
        <v>0</v>
      </c>
      <c r="AB4" s="22">
        <f>S4+T4+U4+X4+Y4+Z4+AA4</f>
        <v>403</v>
      </c>
      <c r="AC4" s="23">
        <f>AB4/F4</f>
        <v>134.33333333333334</v>
      </c>
    </row>
    <row r="5" spans="1:29">
      <c r="A5" s="4">
        <v>3</v>
      </c>
      <c r="B5" s="42" t="s">
        <v>82</v>
      </c>
      <c r="C5" s="8" t="s">
        <v>113</v>
      </c>
      <c r="D5" s="42">
        <v>1991</v>
      </c>
      <c r="E5" s="18">
        <v>19</v>
      </c>
      <c r="F5" s="39">
        <f>COUNTA(H5,J5,L5,N5,P5,R5)</f>
        <v>2</v>
      </c>
      <c r="G5" s="39">
        <v>3</v>
      </c>
      <c r="H5" s="20">
        <v>5</v>
      </c>
      <c r="I5" s="39">
        <v>3</v>
      </c>
      <c r="J5" s="20">
        <v>1</v>
      </c>
      <c r="K5" s="39"/>
      <c r="L5" s="20"/>
      <c r="M5" s="39"/>
      <c r="N5" s="6"/>
      <c r="O5" s="39"/>
      <c r="P5" s="6"/>
      <c r="Q5" s="39"/>
      <c r="R5" s="20"/>
      <c r="S5" s="41">
        <f>IF(AND(H5&lt;&gt;0,G5&lt;=5),VLOOKUP(H5,[1]баллы!$A$1:$F$101,G5+1),0)</f>
        <v>160</v>
      </c>
      <c r="T5" s="41">
        <f>IF(AND(J5&lt;&gt;0,I5&lt;=5),VLOOKUP(J5,[1]баллы!$A$1:$F$101,I5+1),0)</f>
        <v>240</v>
      </c>
      <c r="U5" s="41">
        <f>IF(AND(L5&lt;&gt;0,K5&lt;=5),VLOOKUP(L5,[1]баллы!$A$1:$F$101,K5+1),0)</f>
        <v>0</v>
      </c>
      <c r="X5" s="19">
        <f>ABS(W5-V5)*5</f>
        <v>0</v>
      </c>
      <c r="Y5" s="41">
        <f>IF(AND(N5&lt;&gt;0,M5&lt;=5),VLOOKUP(N5,[1]баллы!$A$1:$F$101,M5+1),0)</f>
        <v>0</v>
      </c>
      <c r="Z5" s="41">
        <f>IF(AND(P5&lt;&gt;0,O5&lt;=5),VLOOKUP(P5,[1]баллы!$A$1:$F$101,O5+1),0)</f>
        <v>0</v>
      </c>
      <c r="AA5" s="41">
        <f>IF(AND(R5&lt;&gt;0,Q5&lt;=5),VLOOKUP(R5,[1]баллы!$A$1:$F$101,Q5+1),0)</f>
        <v>0</v>
      </c>
      <c r="AB5" s="22">
        <f>S5+T5+U5+X5+Y5+Z5+AA5</f>
        <v>400</v>
      </c>
      <c r="AC5" s="23">
        <f>AB5/F5</f>
        <v>200</v>
      </c>
    </row>
    <row r="6" spans="1:29">
      <c r="A6" s="4">
        <v>4</v>
      </c>
      <c r="B6" s="7" t="s">
        <v>16</v>
      </c>
      <c r="C6" s="7" t="s">
        <v>28</v>
      </c>
      <c r="D6" s="7">
        <v>1967</v>
      </c>
      <c r="E6" s="18">
        <v>17</v>
      </c>
      <c r="F6" s="4">
        <f>COUNTA(H6,J6,L6,N6,P6,R6)</f>
        <v>2</v>
      </c>
      <c r="G6" s="4">
        <v>3</v>
      </c>
      <c r="H6" s="21">
        <v>3</v>
      </c>
      <c r="I6" s="4">
        <v>3</v>
      </c>
      <c r="J6" s="20">
        <v>7</v>
      </c>
      <c r="L6" s="20"/>
      <c r="N6" s="6"/>
      <c r="P6" s="6"/>
      <c r="R6" s="20"/>
      <c r="S6" s="3">
        <f>IF(AND(H6&lt;&gt;0,G6&lt;=5),VLOOKUP(H6,[1]баллы!$A$1:$F$101,G6+1),0)</f>
        <v>192</v>
      </c>
      <c r="T6" s="3">
        <f>IF(AND(J6&lt;&gt;0,I6&lt;=5),VLOOKUP(J6,[1]баллы!$A$1:$F$101,I6+1),0)</f>
        <v>144</v>
      </c>
      <c r="U6" s="3">
        <f>IF(AND(L6&lt;&gt;0,K6&lt;=5),VLOOKUP(L6,[1]баллы!$A$1:$F$101,K6+1),0)</f>
        <v>0</v>
      </c>
      <c r="X6" s="19">
        <f>ABS(W6-V6)*5</f>
        <v>0</v>
      </c>
      <c r="Y6" s="3">
        <f>IF(AND(N6&lt;&gt;0,M6&lt;=5),VLOOKUP(N6,[1]баллы!$A$1:$F$101,M6+1),0)</f>
        <v>0</v>
      </c>
      <c r="Z6" s="3">
        <f>IF(AND(P6&lt;&gt;0,O6&lt;=5),VLOOKUP(P6,[1]баллы!$A$1:$F$101,O6+1),0)</f>
        <v>0</v>
      </c>
      <c r="AA6" s="3">
        <f>IF(AND(R6&lt;&gt;0,Q6&lt;=5),VLOOKUP(R6,[1]баллы!$A$1:$F$101,Q6+1),0)</f>
        <v>0</v>
      </c>
      <c r="AB6" s="22">
        <f>S6+T6+U6+X6+Y6+Z6+AA6</f>
        <v>336</v>
      </c>
      <c r="AC6" s="23">
        <f>AB6/F6</f>
        <v>168</v>
      </c>
    </row>
    <row r="7" spans="1:29">
      <c r="A7" s="4">
        <v>5</v>
      </c>
      <c r="B7" s="40" t="s">
        <v>192</v>
      </c>
      <c r="C7" s="42" t="s">
        <v>26</v>
      </c>
      <c r="D7" s="40">
        <v>1975</v>
      </c>
      <c r="E7" s="40"/>
      <c r="F7" s="39">
        <f>COUNTA(H7,J7,L7,N7,P7,R7)</f>
        <v>3</v>
      </c>
      <c r="G7" s="39">
        <v>3</v>
      </c>
      <c r="H7" s="20">
        <v>8</v>
      </c>
      <c r="I7" s="39">
        <v>3</v>
      </c>
      <c r="J7" s="20">
        <v>8</v>
      </c>
      <c r="K7" s="39">
        <v>4</v>
      </c>
      <c r="L7" s="20">
        <v>21</v>
      </c>
      <c r="M7" s="39"/>
      <c r="N7" s="6"/>
      <c r="O7" s="39"/>
      <c r="P7" s="6"/>
      <c r="Q7" s="39"/>
      <c r="R7" s="20"/>
      <c r="S7" s="41">
        <f>IF(AND(H7&lt;&gt;0,G7&lt;=5),VLOOKUP(H7,[1]баллы!$A$1:$F$101,G7+1),0)</f>
        <v>136</v>
      </c>
      <c r="T7" s="41">
        <f>IF(AND(J7&lt;&gt;0,I7&lt;=5),VLOOKUP(J7,[1]баллы!$A$1:$F$101,I7+1),0)</f>
        <v>136</v>
      </c>
      <c r="U7" s="41">
        <f>IF(AND(L7&lt;&gt;0,K7&lt;=5),VLOOKUP(L7,[1]баллы!$A$1:$F$101,K7+1),0)</f>
        <v>32</v>
      </c>
      <c r="V7" s="19">
        <v>5</v>
      </c>
      <c r="W7" s="19">
        <v>8</v>
      </c>
      <c r="X7" s="19">
        <f>ABS(W7-V7)*5</f>
        <v>15</v>
      </c>
      <c r="Y7" s="41">
        <f>IF(AND(N7&lt;&gt;0,M7&lt;=5),VLOOKUP(N7,[1]баллы!$A$1:$F$101,M7+1),0)</f>
        <v>0</v>
      </c>
      <c r="Z7" s="41">
        <f>IF(AND(P7&lt;&gt;0,O7&lt;=5),VLOOKUP(P7,[1]баллы!$A$1:$F$101,O7+1),0)</f>
        <v>0</v>
      </c>
      <c r="AA7" s="41">
        <f>IF(AND(R7&lt;&gt;0,Q7&lt;=5),VLOOKUP(R7,[1]баллы!$A$1:$F$101,Q7+1),0)</f>
        <v>0</v>
      </c>
      <c r="AB7" s="22">
        <f>S7+T7+U7+X7+Y7+Z7+AA7</f>
        <v>319</v>
      </c>
      <c r="AC7" s="23">
        <f>AB7/F7</f>
        <v>106.33333333333333</v>
      </c>
    </row>
    <row r="8" spans="1:29">
      <c r="A8" s="4">
        <v>6</v>
      </c>
      <c r="B8" s="7" t="s">
        <v>75</v>
      </c>
      <c r="C8" s="8" t="s">
        <v>26</v>
      </c>
      <c r="D8" s="7">
        <v>1973</v>
      </c>
      <c r="E8" s="18">
        <v>20</v>
      </c>
      <c r="F8" s="4">
        <f>COUNTA(H8,J8,L8,N8,P8,R8)</f>
        <v>2</v>
      </c>
      <c r="G8" s="4">
        <v>3</v>
      </c>
      <c r="H8" s="20">
        <v>4</v>
      </c>
      <c r="J8" s="20"/>
      <c r="K8" s="4">
        <v>4</v>
      </c>
      <c r="L8" s="20">
        <v>13</v>
      </c>
      <c r="N8" s="6"/>
      <c r="P8" s="6"/>
      <c r="R8" s="20"/>
      <c r="S8" s="3">
        <f>IF(AND(H8&lt;&gt;0,G8&lt;=5),VLOOKUP(H8,[1]баллы!$A$1:$F$101,G8+1),0)</f>
        <v>172</v>
      </c>
      <c r="T8" s="3">
        <f>IF(AND(J8&lt;&gt;0,I8&lt;=5),VLOOKUP(J8,[1]баллы!$A$1:$F$101,I8+1),0)</f>
        <v>0</v>
      </c>
      <c r="U8" s="3">
        <f>IF(AND(L8&lt;&gt;0,K8&lt;=5),VLOOKUP(L8,[1]баллы!$A$1:$F$101,K8+1),0)</f>
        <v>45</v>
      </c>
      <c r="V8" s="19">
        <v>8</v>
      </c>
      <c r="W8" s="19">
        <v>20</v>
      </c>
      <c r="X8" s="19">
        <f>ABS(W8-V8)*5</f>
        <v>60</v>
      </c>
      <c r="Y8" s="3">
        <f>IF(AND(N8&lt;&gt;0,M8&lt;=5),VLOOKUP(N8,[1]баллы!$A$1:$F$101,M8+1),0)</f>
        <v>0</v>
      </c>
      <c r="Z8" s="3">
        <f>IF(AND(P8&lt;&gt;0,O8&lt;=5),VLOOKUP(P8,[1]баллы!$A$1:$F$101,O8+1),0)</f>
        <v>0</v>
      </c>
      <c r="AA8" s="3">
        <f>IF(AND(R8&lt;&gt;0,Q8&lt;=5),VLOOKUP(R8,[1]баллы!$A$1:$F$101,Q8+1),0)</f>
        <v>0</v>
      </c>
      <c r="AB8" s="22">
        <f>S8+T8+U8+X8+Y8+Z8+AA8</f>
        <v>277</v>
      </c>
      <c r="AC8" s="23">
        <f>AB8/F8</f>
        <v>138.5</v>
      </c>
    </row>
    <row r="9" spans="1:29">
      <c r="A9" s="4">
        <v>7</v>
      </c>
      <c r="B9" s="40" t="s">
        <v>76</v>
      </c>
      <c r="C9" s="42" t="s">
        <v>28</v>
      </c>
      <c r="D9" s="40">
        <v>1987</v>
      </c>
      <c r="E9" s="18">
        <v>26</v>
      </c>
      <c r="F9" s="39">
        <f>COUNTA(H9,J9,L9,N9,P9,R9)</f>
        <v>2</v>
      </c>
      <c r="G9" s="39"/>
      <c r="H9" s="6"/>
      <c r="I9" s="39">
        <v>3</v>
      </c>
      <c r="J9" s="6">
        <v>3</v>
      </c>
      <c r="K9" s="39">
        <v>4</v>
      </c>
      <c r="L9" s="6">
        <v>10</v>
      </c>
      <c r="M9" s="39"/>
      <c r="N9" s="6"/>
      <c r="O9" s="39"/>
      <c r="P9" s="6"/>
      <c r="Q9" s="39"/>
      <c r="R9" s="6"/>
      <c r="S9" s="41">
        <f>IF(AND(H9&lt;&gt;0,G9&lt;=5),VLOOKUP(H9,[1]баллы!$A$1:$F$101,G9+1),0)</f>
        <v>0</v>
      </c>
      <c r="T9" s="41">
        <f>IF(AND(J9&lt;&gt;0,I9&lt;=5),VLOOKUP(J9,[1]баллы!$A$1:$F$101,I9+1),0)</f>
        <v>192</v>
      </c>
      <c r="U9" s="41">
        <f>IF(AND(L9&lt;&gt;0,K9&lt;=5),VLOOKUP(L9,[1]баллы!$A$1:$F$101,K9+1),0)</f>
        <v>50</v>
      </c>
      <c r="V9" s="19">
        <v>7</v>
      </c>
      <c r="W9" s="19">
        <v>12</v>
      </c>
      <c r="X9" s="19">
        <f>ABS(W9-V9)*5</f>
        <v>25</v>
      </c>
      <c r="Y9" s="41">
        <f>IF(AND(N9&lt;&gt;0,M9&lt;=5),VLOOKUP(N9,[1]баллы!$A$1:$F$101,M9+1),0)</f>
        <v>0</v>
      </c>
      <c r="Z9" s="41">
        <f>IF(AND(P9&lt;&gt;0,O9&lt;=5),VLOOKUP(P9,[1]баллы!$A$1:$F$101,O9+1),0)</f>
        <v>0</v>
      </c>
      <c r="AA9" s="41">
        <f>IF(AND(R9&lt;&gt;0,Q9&lt;=5),VLOOKUP(R9,[1]баллы!$A$1:$F$101,Q9+1),0)</f>
        <v>0</v>
      </c>
      <c r="AB9" s="22">
        <f>S9+T9+U9+X9+Y9+Z9+AA9</f>
        <v>267</v>
      </c>
      <c r="AC9" s="23">
        <f>AB9/F9</f>
        <v>133.5</v>
      </c>
    </row>
    <row r="10" spans="1:29">
      <c r="A10" s="4">
        <v>8</v>
      </c>
      <c r="B10" s="42" t="s">
        <v>81</v>
      </c>
      <c r="C10" s="42" t="s">
        <v>28</v>
      </c>
      <c r="D10" s="40">
        <v>1963</v>
      </c>
      <c r="E10" s="18">
        <v>29</v>
      </c>
      <c r="F10" s="39">
        <f>COUNTA(H10,J10,L10,N10,P10,R10)</f>
        <v>2</v>
      </c>
      <c r="G10" s="39"/>
      <c r="H10" s="20"/>
      <c r="I10" s="39">
        <v>3</v>
      </c>
      <c r="J10" s="20">
        <v>6</v>
      </c>
      <c r="K10" s="39">
        <v>4</v>
      </c>
      <c r="L10" s="20">
        <v>17</v>
      </c>
      <c r="M10" s="39"/>
      <c r="N10" s="6"/>
      <c r="O10" s="39"/>
      <c r="P10" s="6"/>
      <c r="Q10" s="39"/>
      <c r="R10" s="20"/>
      <c r="S10" s="41">
        <f>IF(AND(H10&lt;&gt;0,G10&lt;=5),VLOOKUP(H10,[1]баллы!$A$1:$F$101,G10+1),0)</f>
        <v>0</v>
      </c>
      <c r="T10" s="41">
        <f>IF(AND(J10&lt;&gt;0,I10&lt;=5),VLOOKUP(J10,[1]баллы!$A$1:$F$101,I10+1),0)</f>
        <v>152</v>
      </c>
      <c r="U10" s="41">
        <f>IF(AND(L10&lt;&gt;0,K10&lt;=5),VLOOKUP(L10,[1]баллы!$A$1:$F$101,K10+1),0)</f>
        <v>38</v>
      </c>
      <c r="V10" s="19">
        <v>11</v>
      </c>
      <c r="W10" s="19">
        <v>22</v>
      </c>
      <c r="X10" s="19">
        <f>ABS(W10-V10)*5</f>
        <v>55</v>
      </c>
      <c r="Y10" s="41">
        <f>IF(AND(N10&lt;&gt;0,M10&lt;=5),VLOOKUP(N10,[1]баллы!$A$1:$F$101,M10+1),0)</f>
        <v>0</v>
      </c>
      <c r="Z10" s="41">
        <f>IF(AND(P10&lt;&gt;0,O10&lt;=5),VLOOKUP(P10,[1]баллы!$A$1:$F$101,O10+1),0)</f>
        <v>0</v>
      </c>
      <c r="AA10" s="41">
        <f>IF(AND(R10&lt;&gt;0,Q10&lt;=5),VLOOKUP(R10,[1]баллы!$A$1:$F$101,Q10+1),0)</f>
        <v>0</v>
      </c>
      <c r="AB10" s="22">
        <f>S10+T10+U10+X10+Y10+Z10+AA10</f>
        <v>245</v>
      </c>
      <c r="AC10" s="23">
        <f>AB10/F10</f>
        <v>122.5</v>
      </c>
    </row>
    <row r="11" spans="1:29">
      <c r="A11" s="4">
        <v>9</v>
      </c>
      <c r="B11" s="7" t="s">
        <v>32</v>
      </c>
      <c r="C11" s="7" t="s">
        <v>30</v>
      </c>
      <c r="D11" s="7">
        <v>1971</v>
      </c>
      <c r="E11" s="18">
        <v>14</v>
      </c>
      <c r="F11" s="4">
        <f>COUNTA(H11,J11,L11,N11,P11,R11)</f>
        <v>1</v>
      </c>
      <c r="G11" s="4">
        <v>3</v>
      </c>
      <c r="H11" s="21">
        <v>1</v>
      </c>
      <c r="J11" s="20"/>
      <c r="L11" s="20"/>
      <c r="N11" s="6"/>
      <c r="P11" s="6"/>
      <c r="R11" s="20"/>
      <c r="S11" s="3">
        <f>IF(AND(H11&lt;&gt;0,G11&lt;=5),VLOOKUP(H11,[1]баллы!$A$1:$F$101,G11+1),0)</f>
        <v>240</v>
      </c>
      <c r="T11" s="3">
        <f>IF(AND(J11&lt;&gt;0,I11&lt;=5),VLOOKUP(J11,[1]баллы!$A$1:$F$101,I11+1),0)</f>
        <v>0</v>
      </c>
      <c r="U11" s="3">
        <f>IF(AND(L11&lt;&gt;0,K11&lt;=5),VLOOKUP(L11,[1]баллы!$A$1:$F$101,K11+1),0)</f>
        <v>0</v>
      </c>
      <c r="X11" s="19">
        <f>ABS(W11-V11)*5</f>
        <v>0</v>
      </c>
      <c r="Y11" s="3">
        <f>IF(AND(N11&lt;&gt;0,M11&lt;=5),VLOOKUP(N11,[1]баллы!$A$1:$F$101,M11+1),0)</f>
        <v>0</v>
      </c>
      <c r="Z11" s="3">
        <f>IF(AND(P11&lt;&gt;0,O11&lt;=5),VLOOKUP(P11,[1]баллы!$A$1:$F$101,O11+1),0)</f>
        <v>0</v>
      </c>
      <c r="AA11" s="3">
        <f>IF(AND(R11&lt;&gt;0,Q11&lt;=5),VLOOKUP(R11,[1]баллы!$A$1:$F$101,Q11+1),0)</f>
        <v>0</v>
      </c>
      <c r="AB11" s="22">
        <f>S11+T11+U11+X11+Y11+Z11+AA11</f>
        <v>240</v>
      </c>
      <c r="AC11" s="23">
        <f>AB11/F11</f>
        <v>240</v>
      </c>
    </row>
    <row r="12" spans="1:29" s="27" customFormat="1">
      <c r="A12" s="4">
        <v>10</v>
      </c>
      <c r="B12" s="40" t="s">
        <v>199</v>
      </c>
      <c r="C12" s="7" t="s">
        <v>26</v>
      </c>
      <c r="D12" s="60">
        <v>1995</v>
      </c>
      <c r="E12" s="40"/>
      <c r="F12" s="39">
        <f>COUNTA(H12,J12,L12,N12,P12,R12)</f>
        <v>2</v>
      </c>
      <c r="G12" s="39"/>
      <c r="H12" s="20"/>
      <c r="I12" s="39">
        <v>3</v>
      </c>
      <c r="J12" s="20">
        <v>12</v>
      </c>
      <c r="K12" s="39">
        <v>4</v>
      </c>
      <c r="L12" s="20">
        <v>4</v>
      </c>
      <c r="M12" s="39"/>
      <c r="N12" s="6"/>
      <c r="O12" s="39"/>
      <c r="P12" s="6"/>
      <c r="Q12" s="39"/>
      <c r="R12" s="20"/>
      <c r="S12" s="41">
        <f>IF(AND(H12&lt;&gt;0,G12&lt;=5),VLOOKUP(H12,[1]баллы!$A$1:$F$101,G12+1),0)</f>
        <v>0</v>
      </c>
      <c r="T12" s="41">
        <f>IF(AND(J12&lt;&gt;0,I12&lt;=5),VLOOKUP(J12,[1]баллы!$A$1:$F$101,I12+1),0)</f>
        <v>116</v>
      </c>
      <c r="U12" s="41">
        <f>IF(AND(L12&lt;&gt;0,K12&lt;=5),VLOOKUP(L12,[1]баллы!$A$1:$F$101,K12+1),0)</f>
        <v>69</v>
      </c>
      <c r="V12" s="19">
        <v>16</v>
      </c>
      <c r="W12" s="19">
        <v>6</v>
      </c>
      <c r="X12" s="19">
        <f>ABS(W12-V12)*5</f>
        <v>50</v>
      </c>
      <c r="Y12" s="41">
        <f>IF(AND(N12&lt;&gt;0,M12&lt;=5),VLOOKUP(N12,[1]баллы!$A$1:$F$101,M12+1),0)</f>
        <v>0</v>
      </c>
      <c r="Z12" s="41">
        <f>IF(AND(P12&lt;&gt;0,O12&lt;=5),VLOOKUP(P12,[1]баллы!$A$1:$F$101,O12+1),0)</f>
        <v>0</v>
      </c>
      <c r="AA12" s="41">
        <f>IF(AND(R12&lt;&gt;0,Q12&lt;=5),VLOOKUP(R12,[1]баллы!$A$1:$F$101,Q12+1),0)</f>
        <v>0</v>
      </c>
      <c r="AB12" s="22">
        <f>S12+T12+U12+X12+Y12+Z12+AA12</f>
        <v>235</v>
      </c>
      <c r="AC12" s="23">
        <f>AB12/F12</f>
        <v>117.5</v>
      </c>
    </row>
    <row r="13" spans="1:29" s="27" customFormat="1">
      <c r="A13" s="4">
        <v>11</v>
      </c>
      <c r="B13" s="40" t="s">
        <v>200</v>
      </c>
      <c r="C13" s="7" t="s">
        <v>28</v>
      </c>
      <c r="D13" s="60">
        <v>2002</v>
      </c>
      <c r="E13" s="40"/>
      <c r="F13" s="39">
        <f>COUNTA(H13,J13,L13,N13,P13,R13)</f>
        <v>2</v>
      </c>
      <c r="G13" s="39"/>
      <c r="H13" s="20"/>
      <c r="I13" s="39">
        <v>3</v>
      </c>
      <c r="J13" s="20">
        <v>13</v>
      </c>
      <c r="K13" s="39">
        <v>4</v>
      </c>
      <c r="L13" s="20">
        <v>11</v>
      </c>
      <c r="M13" s="39"/>
      <c r="N13" s="6"/>
      <c r="O13" s="39"/>
      <c r="P13" s="6"/>
      <c r="Q13" s="39"/>
      <c r="R13" s="20"/>
      <c r="S13" s="41">
        <f>IF(AND(H13&lt;&gt;0,G13&lt;=5),VLOOKUP(H13,[1]баллы!$A$1:$F$101,G13+1),0)</f>
        <v>0</v>
      </c>
      <c r="T13" s="41">
        <f>IF(AND(J13&lt;&gt;0,I13&lt;=5),VLOOKUP(J13,[1]баллы!$A$1:$F$101,I13+1),0)</f>
        <v>112</v>
      </c>
      <c r="U13" s="41">
        <f>IF(AND(L13&lt;&gt;0,K13&lt;=5),VLOOKUP(L13,[1]баллы!$A$1:$F$101,K13+1),0)</f>
        <v>48</v>
      </c>
      <c r="V13" s="19">
        <v>17</v>
      </c>
      <c r="W13" s="19">
        <v>2</v>
      </c>
      <c r="X13" s="19">
        <f>ABS(W13-V13)*5</f>
        <v>75</v>
      </c>
      <c r="Y13" s="41">
        <f>IF(AND(N13&lt;&gt;0,M13&lt;=5),VLOOKUP(N13,[1]баллы!$A$1:$F$101,M13+1),0)</f>
        <v>0</v>
      </c>
      <c r="Z13" s="41">
        <f>IF(AND(P13&lt;&gt;0,O13&lt;=5),VLOOKUP(P13,[1]баллы!$A$1:$F$101,O13+1),0)</f>
        <v>0</v>
      </c>
      <c r="AA13" s="41">
        <f>IF(AND(R13&lt;&gt;0,Q13&lt;=5),VLOOKUP(R13,[1]баллы!$A$1:$F$101,Q13+1),0)</f>
        <v>0</v>
      </c>
      <c r="AB13" s="22">
        <f>S13+T13+U13+X13+Y13+Z13+AA13</f>
        <v>235</v>
      </c>
      <c r="AC13" s="23">
        <f>AB13/F13</f>
        <v>117.5</v>
      </c>
    </row>
    <row r="14" spans="1:29" s="27" customFormat="1">
      <c r="A14" s="4">
        <v>12</v>
      </c>
      <c r="B14" s="40" t="s">
        <v>193</v>
      </c>
      <c r="C14" s="42" t="s">
        <v>26</v>
      </c>
      <c r="D14" s="40">
        <v>1982</v>
      </c>
      <c r="E14" s="40"/>
      <c r="F14" s="39">
        <f>COUNTA(H14,J14,L14,N14,P14,R14)</f>
        <v>2</v>
      </c>
      <c r="G14" s="39">
        <v>3</v>
      </c>
      <c r="H14" s="20">
        <v>9</v>
      </c>
      <c r="I14" s="39"/>
      <c r="J14" s="20"/>
      <c r="K14" s="39">
        <v>4</v>
      </c>
      <c r="L14" s="20">
        <v>10</v>
      </c>
      <c r="M14" s="39"/>
      <c r="N14" s="6"/>
      <c r="O14" s="39"/>
      <c r="P14" s="6"/>
      <c r="Q14" s="39"/>
      <c r="R14" s="20"/>
      <c r="S14" s="41">
        <f>IF(AND(H14&lt;&gt;0,G14&lt;=5),VLOOKUP(H14,[1]баллы!$A$1:$F$101,G14+1),0)</f>
        <v>128</v>
      </c>
      <c r="T14" s="41">
        <f>IF(AND(J14&lt;&gt;0,I14&lt;=5),VLOOKUP(J14,[1]баллы!$A$1:$F$101,I14+1),0)</f>
        <v>0</v>
      </c>
      <c r="U14" s="41">
        <f>IF(AND(L14&lt;&gt;0,K14&lt;=5),VLOOKUP(L14,[1]баллы!$A$1:$F$101,K14+1),0)</f>
        <v>50</v>
      </c>
      <c r="V14" s="19">
        <v>12</v>
      </c>
      <c r="W14" s="19">
        <v>7</v>
      </c>
      <c r="X14" s="19">
        <f>ABS(W14-V14)*5</f>
        <v>25</v>
      </c>
      <c r="Y14" s="41">
        <f>IF(AND(N14&lt;&gt;0,M14&lt;=5),VLOOKUP(N14,[1]баллы!$A$1:$F$101,M14+1),0)</f>
        <v>0</v>
      </c>
      <c r="Z14" s="41">
        <f>IF(AND(P14&lt;&gt;0,O14&lt;=5),VLOOKUP(P14,[1]баллы!$A$1:$F$101,O14+1),0)</f>
        <v>0</v>
      </c>
      <c r="AA14" s="41">
        <f>IF(AND(R14&lt;&gt;0,Q14&lt;=5),VLOOKUP(R14,[1]баллы!$A$1:$F$101,Q14+1),0)</f>
        <v>0</v>
      </c>
      <c r="AB14" s="22">
        <f>S14+T14+U14+X14+Y14+Z14+AA14</f>
        <v>203</v>
      </c>
      <c r="AC14" s="23">
        <f>AB14/F14</f>
        <v>101.5</v>
      </c>
    </row>
    <row r="15" spans="1:29" s="27" customFormat="1">
      <c r="A15" s="4">
        <v>13</v>
      </c>
      <c r="B15" s="40" t="s">
        <v>92</v>
      </c>
      <c r="C15" s="40" t="s">
        <v>93</v>
      </c>
      <c r="D15" s="40">
        <v>1966</v>
      </c>
      <c r="E15" s="18">
        <v>38</v>
      </c>
      <c r="F15" s="39">
        <f>COUNTA(H15,J15,L15,N15,P15,R15)</f>
        <v>1</v>
      </c>
      <c r="G15" s="39"/>
      <c r="H15" s="20"/>
      <c r="I15" s="39">
        <v>3</v>
      </c>
      <c r="J15" s="20">
        <v>5</v>
      </c>
      <c r="K15" s="39"/>
      <c r="L15" s="20"/>
      <c r="M15" s="39"/>
      <c r="N15" s="6"/>
      <c r="O15" s="39"/>
      <c r="P15" s="6"/>
      <c r="Q15" s="39"/>
      <c r="R15" s="20"/>
      <c r="S15" s="41">
        <f>IF(AND(H15&lt;&gt;0,G15&lt;=5),VLOOKUP(H15,[1]баллы!$A$1:$F$101,G15+1),0)</f>
        <v>0</v>
      </c>
      <c r="T15" s="41">
        <f>IF(AND(J15&lt;&gt;0,I15&lt;=5),VLOOKUP(J15,[1]баллы!$A$1:$F$101,I15+1),0)</f>
        <v>160</v>
      </c>
      <c r="U15" s="41">
        <f>IF(AND(L15&lt;&gt;0,K15&lt;=5),VLOOKUP(L15,[1]баллы!$A$1:$F$101,K15+1),0)</f>
        <v>0</v>
      </c>
      <c r="V15" s="19"/>
      <c r="W15" s="19"/>
      <c r="X15" s="19">
        <f>ABS(W15-V15)*5</f>
        <v>0</v>
      </c>
      <c r="Y15" s="41">
        <f>IF(AND(N15&lt;&gt;0,M15&lt;=5),VLOOKUP(N15,[1]баллы!$A$1:$F$101,M15+1),0)</f>
        <v>0</v>
      </c>
      <c r="Z15" s="41">
        <f>IF(AND(P15&lt;&gt;0,O15&lt;=5),VLOOKUP(P15,[1]баллы!$A$1:$F$101,O15+1),0)</f>
        <v>0</v>
      </c>
      <c r="AA15" s="41">
        <f>IF(AND(R15&lt;&gt;0,Q15&lt;=5),VLOOKUP(R15,[1]баллы!$A$1:$F$101,Q15+1),0)</f>
        <v>0</v>
      </c>
      <c r="AB15" s="22">
        <f>S15+T15+U15+X15+Y15+Z15+AA15</f>
        <v>160</v>
      </c>
      <c r="AC15" s="23">
        <f>AB15/F15</f>
        <v>160</v>
      </c>
    </row>
    <row r="16" spans="1:29" s="27" customFormat="1">
      <c r="A16" s="4">
        <v>14</v>
      </c>
      <c r="B16" s="42" t="s">
        <v>63</v>
      </c>
      <c r="C16" s="42" t="s">
        <v>30</v>
      </c>
      <c r="D16" s="40">
        <v>1996</v>
      </c>
      <c r="E16" s="18">
        <v>31</v>
      </c>
      <c r="F16" s="39">
        <f>COUNTA(H16,J16,L16,N16,P16,R16)</f>
        <v>1</v>
      </c>
      <c r="G16" s="39">
        <v>3</v>
      </c>
      <c r="H16" s="21">
        <v>6</v>
      </c>
      <c r="I16" s="39"/>
      <c r="J16" s="6"/>
      <c r="K16" s="39"/>
      <c r="L16" s="6"/>
      <c r="M16" s="39"/>
      <c r="N16" s="6"/>
      <c r="O16" s="39"/>
      <c r="P16" s="6"/>
      <c r="Q16" s="39"/>
      <c r="R16" s="6"/>
      <c r="S16" s="41">
        <f>IF(AND(H16&lt;&gt;0,G16&lt;=5),VLOOKUP(H16,[1]баллы!$A$1:$F$101,G16+1),0)</f>
        <v>152</v>
      </c>
      <c r="T16" s="41">
        <f>IF(AND(J16&lt;&gt;0,I16&lt;=5),VLOOKUP(J16,[1]баллы!$A$1:$F$101,I16+1),0)</f>
        <v>0</v>
      </c>
      <c r="U16" s="41">
        <f>IF(AND(L16&lt;&gt;0,K16&lt;=5),VLOOKUP(L16,[1]баллы!$A$1:$F$101,K16+1),0)</f>
        <v>0</v>
      </c>
      <c r="V16" s="19"/>
      <c r="W16" s="19"/>
      <c r="X16" s="19">
        <f>ABS(W16-V16)*5</f>
        <v>0</v>
      </c>
      <c r="Y16" s="41">
        <f>IF(AND(N16&lt;&gt;0,M16&lt;=5),VLOOKUP(N16,[1]баллы!$A$1:$F$101,M16+1),0)</f>
        <v>0</v>
      </c>
      <c r="Z16" s="41">
        <f>IF(AND(P16&lt;&gt;0,O16&lt;=5),VLOOKUP(P16,[1]баллы!$A$1:$F$101,O16+1),0)</f>
        <v>0</v>
      </c>
      <c r="AA16" s="41">
        <f>IF(AND(R16&lt;&gt;0,Q16&lt;=5),VLOOKUP(R16,[1]баллы!$A$1:$F$101,Q16+1),0)</f>
        <v>0</v>
      </c>
      <c r="AB16" s="22">
        <f>S16+T16+U16+X16+Y16+Z16+AA16</f>
        <v>152</v>
      </c>
      <c r="AC16" s="23">
        <f>AB16/F16</f>
        <v>152</v>
      </c>
    </row>
    <row r="17" spans="1:29" s="27" customFormat="1">
      <c r="A17" s="4">
        <v>15</v>
      </c>
      <c r="B17" s="40" t="s">
        <v>37</v>
      </c>
      <c r="C17" s="40" t="s">
        <v>26</v>
      </c>
      <c r="D17" s="40">
        <v>1986</v>
      </c>
      <c r="E17" s="18">
        <v>10</v>
      </c>
      <c r="F17" s="39">
        <f>COUNTA(H17,J17,L17,N17,P17,R17)</f>
        <v>1</v>
      </c>
      <c r="G17" s="39"/>
      <c r="H17" s="20"/>
      <c r="I17" s="39"/>
      <c r="J17" s="20"/>
      <c r="K17" s="39">
        <v>4</v>
      </c>
      <c r="L17" s="20">
        <v>3</v>
      </c>
      <c r="M17" s="39"/>
      <c r="N17" s="6"/>
      <c r="O17" s="39"/>
      <c r="P17" s="6"/>
      <c r="Q17" s="39"/>
      <c r="R17" s="20"/>
      <c r="S17" s="41">
        <f>IF(AND(H17&lt;&gt;0,G17&lt;=5),VLOOKUP(H17,[1]баллы!$A$1:$F$101,G17+1),0)</f>
        <v>0</v>
      </c>
      <c r="T17" s="41">
        <f>IF(AND(J17&lt;&gt;0,I17&lt;=5),VLOOKUP(J17,[1]баллы!$A$1:$F$101,I17+1),0)</f>
        <v>0</v>
      </c>
      <c r="U17" s="41">
        <f>IF(AND(L17&lt;&gt;0,K17&lt;=5),VLOOKUP(L17,[1]баллы!$A$1:$F$101,K17+1),0)</f>
        <v>77</v>
      </c>
      <c r="V17" s="19">
        <v>18</v>
      </c>
      <c r="W17" s="19">
        <v>4</v>
      </c>
      <c r="X17" s="19">
        <f>ABS(W17-V17)*5</f>
        <v>70</v>
      </c>
      <c r="Y17" s="41">
        <f>IF(AND(N17&lt;&gt;0,M17&lt;=5),VLOOKUP(N17,[1]баллы!$A$1:$F$101,M17+1),0)</f>
        <v>0</v>
      </c>
      <c r="Z17" s="41">
        <f>IF(AND(P17&lt;&gt;0,O17&lt;=5),VLOOKUP(P17,[1]баллы!$A$1:$F$101,O17+1),0)</f>
        <v>0</v>
      </c>
      <c r="AA17" s="41">
        <f>IF(AND(R17&lt;&gt;0,Q17&lt;=5),VLOOKUP(R17,[1]баллы!$A$1:$F$101,Q17+1),0)</f>
        <v>0</v>
      </c>
      <c r="AB17" s="22">
        <f>S17+T17+U17+X17+Y17+Z17+AA17</f>
        <v>147</v>
      </c>
      <c r="AC17" s="23">
        <f>AB17/F17</f>
        <v>147</v>
      </c>
    </row>
    <row r="18" spans="1:29" s="27" customFormat="1">
      <c r="A18" s="4">
        <v>16</v>
      </c>
      <c r="B18" s="40" t="s">
        <v>107</v>
      </c>
      <c r="C18" s="40" t="s">
        <v>27</v>
      </c>
      <c r="D18" s="40">
        <v>1969</v>
      </c>
      <c r="E18" s="18">
        <v>41</v>
      </c>
      <c r="F18" s="39">
        <f>COUNTA(H18,J18,L18,N18,P18,R18)</f>
        <v>1</v>
      </c>
      <c r="G18" s="39"/>
      <c r="H18" s="20"/>
      <c r="I18" s="39">
        <v>3</v>
      </c>
      <c r="J18" s="20">
        <v>9</v>
      </c>
      <c r="K18" s="39"/>
      <c r="L18" s="20"/>
      <c r="M18" s="39"/>
      <c r="N18" s="6"/>
      <c r="O18" s="39"/>
      <c r="P18" s="6"/>
      <c r="Q18" s="39"/>
      <c r="R18" s="20"/>
      <c r="S18" s="41">
        <f>IF(AND(H18&lt;&gt;0,G18&lt;=5),VLOOKUP(H18,[1]баллы!$A$1:$F$101,G18+1),0)</f>
        <v>0</v>
      </c>
      <c r="T18" s="41">
        <f>IF(AND(J18&lt;&gt;0,I18&lt;=5),VLOOKUP(J18,[1]баллы!$A$1:$F$101,I18+1),0)</f>
        <v>128</v>
      </c>
      <c r="U18" s="41">
        <f>IF(AND(L18&lt;&gt;0,K18&lt;=5),VLOOKUP(L18,[1]баллы!$A$1:$F$101,K18+1),0)</f>
        <v>0</v>
      </c>
      <c r="V18" s="19"/>
      <c r="W18" s="19"/>
      <c r="X18" s="19">
        <f>ABS(W18-V18)*5</f>
        <v>0</v>
      </c>
      <c r="Y18" s="41">
        <f>IF(AND(N18&lt;&gt;0,M18&lt;=5),VLOOKUP(N18,[1]баллы!$A$1:$F$101,M18+1),0)</f>
        <v>0</v>
      </c>
      <c r="Z18" s="41">
        <f>IF(AND(P18&lt;&gt;0,O18&lt;=5),VLOOKUP(P18,[1]баллы!$A$1:$F$101,O18+1),0)</f>
        <v>0</v>
      </c>
      <c r="AA18" s="41">
        <f>IF(AND(R18&lt;&gt;0,Q18&lt;=5),VLOOKUP(R18,[1]баллы!$A$1:$F$101,Q18+1),0)</f>
        <v>0</v>
      </c>
      <c r="AB18" s="22">
        <f>S18+T18+U18+X18+Y18+Z18+AA18</f>
        <v>128</v>
      </c>
      <c r="AC18" s="23">
        <f>AB18/F18</f>
        <v>128</v>
      </c>
    </row>
    <row r="19" spans="1:29" s="27" customFormat="1">
      <c r="A19" s="4">
        <v>17</v>
      </c>
      <c r="B19" s="40" t="s">
        <v>197</v>
      </c>
      <c r="C19" s="7" t="s">
        <v>26</v>
      </c>
      <c r="D19" s="60">
        <v>1983</v>
      </c>
      <c r="E19" s="40"/>
      <c r="F19" s="39">
        <f>COUNTA(H19,J19,L19,N19,P19,R19)</f>
        <v>1</v>
      </c>
      <c r="G19" s="39"/>
      <c r="H19" s="20"/>
      <c r="I19" s="39">
        <v>3</v>
      </c>
      <c r="J19" s="20">
        <v>10</v>
      </c>
      <c r="K19" s="39"/>
      <c r="L19" s="20"/>
      <c r="M19" s="39"/>
      <c r="N19" s="6"/>
      <c r="O19" s="39"/>
      <c r="P19" s="6"/>
      <c r="Q19" s="39"/>
      <c r="R19" s="20"/>
      <c r="S19" s="41">
        <f>IF(AND(H19&lt;&gt;0,G19&lt;=5),VLOOKUP(H19,[1]баллы!$A$1:$F$101,G19+1),0)</f>
        <v>0</v>
      </c>
      <c r="T19" s="41">
        <f>IF(AND(J19&lt;&gt;0,I19&lt;=5),VLOOKUP(J19,[1]баллы!$A$1:$F$101,I19+1),0)</f>
        <v>124</v>
      </c>
      <c r="U19" s="41">
        <f>IF(AND(L19&lt;&gt;0,K19&lt;=5),VLOOKUP(L19,[1]баллы!$A$1:$F$101,K19+1),0)</f>
        <v>0</v>
      </c>
      <c r="V19" s="19"/>
      <c r="W19" s="19"/>
      <c r="X19" s="19">
        <f>ABS(W19-V19)*5</f>
        <v>0</v>
      </c>
      <c r="Y19" s="41">
        <f>IF(AND(N19&lt;&gt;0,M19&lt;=5),VLOOKUP(N19,[1]баллы!$A$1:$F$101,M19+1),0)</f>
        <v>0</v>
      </c>
      <c r="Z19" s="41">
        <f>IF(AND(P19&lt;&gt;0,O19&lt;=5),VLOOKUP(P19,[1]баллы!$A$1:$F$101,O19+1),0)</f>
        <v>0</v>
      </c>
      <c r="AA19" s="41">
        <f>IF(AND(R19&lt;&gt;0,Q19&lt;=5),VLOOKUP(R19,[1]баллы!$A$1:$F$101,Q19+1),0)</f>
        <v>0</v>
      </c>
      <c r="AB19" s="22">
        <f>S19+T19+U19+X19+Y19+Z19+AA19</f>
        <v>124</v>
      </c>
      <c r="AC19" s="23">
        <f>AB19/F19</f>
        <v>124</v>
      </c>
    </row>
    <row r="20" spans="1:29" s="27" customFormat="1">
      <c r="A20" s="4">
        <v>18</v>
      </c>
      <c r="B20" s="40" t="s">
        <v>198</v>
      </c>
      <c r="C20" s="7" t="s">
        <v>26</v>
      </c>
      <c r="D20" s="60">
        <v>1989</v>
      </c>
      <c r="E20" s="40"/>
      <c r="F20" s="39">
        <f>COUNTA(H20,J20,L20,N20,P20,R20)</f>
        <v>1</v>
      </c>
      <c r="G20" s="39"/>
      <c r="H20" s="20"/>
      <c r="I20" s="39">
        <v>3</v>
      </c>
      <c r="J20" s="20">
        <v>11</v>
      </c>
      <c r="K20" s="39"/>
      <c r="L20" s="20"/>
      <c r="M20" s="39"/>
      <c r="N20" s="6"/>
      <c r="O20" s="39"/>
      <c r="P20" s="6"/>
      <c r="Q20" s="39"/>
      <c r="R20" s="20"/>
      <c r="S20" s="41">
        <f>IF(AND(H20&lt;&gt;0,G20&lt;=5),VLOOKUP(H20,[1]баллы!$A$1:$F$101,G20+1),0)</f>
        <v>0</v>
      </c>
      <c r="T20" s="41">
        <f>IF(AND(J20&lt;&gt;0,I20&lt;=5),VLOOKUP(J20,[1]баллы!$A$1:$F$101,I20+1),0)</f>
        <v>120</v>
      </c>
      <c r="U20" s="41">
        <f>IF(AND(L20&lt;&gt;0,K20&lt;=5),VLOOKUP(L20,[1]баллы!$A$1:$F$101,K20+1),0)</f>
        <v>0</v>
      </c>
      <c r="V20" s="19"/>
      <c r="W20" s="19"/>
      <c r="X20" s="19">
        <f>ABS(W20-V20)*5</f>
        <v>0</v>
      </c>
      <c r="Y20" s="41">
        <f>IF(AND(N20&lt;&gt;0,M20&lt;=5),VLOOKUP(N20,[1]баллы!$A$1:$F$101,M20+1),0)</f>
        <v>0</v>
      </c>
      <c r="Z20" s="41">
        <f>IF(AND(P20&lt;&gt;0,O20&lt;=5),VLOOKUP(P20,[1]баллы!$A$1:$F$101,O20+1),0)</f>
        <v>0</v>
      </c>
      <c r="AA20" s="41">
        <f>IF(AND(R20&lt;&gt;0,Q20&lt;=5),VLOOKUP(R20,[1]баллы!$A$1:$F$101,Q20+1),0)</f>
        <v>0</v>
      </c>
      <c r="AB20" s="22">
        <f>S20+T20+U20+X20+Y20+Z20+AA20</f>
        <v>120</v>
      </c>
      <c r="AC20" s="23">
        <f>AB20/F20</f>
        <v>120</v>
      </c>
    </row>
    <row r="21" spans="1:29" s="27" customFormat="1">
      <c r="A21" s="4">
        <v>19</v>
      </c>
      <c r="B21" s="40" t="s">
        <v>208</v>
      </c>
      <c r="C21" s="40" t="s">
        <v>26</v>
      </c>
      <c r="D21" s="40"/>
      <c r="E21" s="40"/>
      <c r="F21" s="39">
        <f>COUNTA(H21,J21,L21,N21,P21,R21)</f>
        <v>1</v>
      </c>
      <c r="G21" s="39"/>
      <c r="H21" s="20"/>
      <c r="I21" s="39"/>
      <c r="J21" s="20"/>
      <c r="K21" s="39">
        <v>4</v>
      </c>
      <c r="L21" s="20">
        <v>13</v>
      </c>
      <c r="M21" s="39"/>
      <c r="N21" s="6"/>
      <c r="O21" s="39"/>
      <c r="P21" s="6"/>
      <c r="Q21" s="39"/>
      <c r="R21" s="20"/>
      <c r="S21" s="41">
        <f>IF(AND(H21&lt;&gt;0,G21&lt;=5),VLOOKUP(H21,[1]баллы!$A$1:$F$101,G21+1),0)</f>
        <v>0</v>
      </c>
      <c r="T21" s="41">
        <f>IF(AND(J21&lt;&gt;0,I21&lt;=5),VLOOKUP(J21,[1]баллы!$A$1:$F$101,I21+1),0)</f>
        <v>0</v>
      </c>
      <c r="U21" s="41">
        <f>IF(AND(L21&lt;&gt;0,K21&lt;=5),VLOOKUP(L21,[1]баллы!$A$1:$F$101,K21+1),0)</f>
        <v>45</v>
      </c>
      <c r="V21" s="19">
        <v>20</v>
      </c>
      <c r="W21" s="19">
        <v>8</v>
      </c>
      <c r="X21" s="19">
        <f>ABS(W21-V21)*5</f>
        <v>60</v>
      </c>
      <c r="Y21" s="41">
        <f>IF(AND(N21&lt;&gt;0,M21&lt;=5),VLOOKUP(N21,[1]баллы!$A$1:$F$101,M21+1),0)</f>
        <v>0</v>
      </c>
      <c r="Z21" s="41">
        <f>IF(AND(P21&lt;&gt;0,O21&lt;=5),VLOOKUP(P21,[1]баллы!$A$1:$F$101,O21+1),0)</f>
        <v>0</v>
      </c>
      <c r="AA21" s="41">
        <f>IF(AND(R21&lt;&gt;0,Q21&lt;=5),VLOOKUP(R21,[1]баллы!$A$1:$F$101,Q21+1),0)</f>
        <v>0</v>
      </c>
      <c r="AB21" s="22">
        <f>S21+T21+U21+X21+Y21+Z21+AA21</f>
        <v>105</v>
      </c>
      <c r="AC21" s="23">
        <f>AB21/F21</f>
        <v>105</v>
      </c>
    </row>
    <row r="22" spans="1:29" s="27" customFormat="1">
      <c r="A22" s="4">
        <v>20</v>
      </c>
      <c r="B22" s="40" t="s">
        <v>209</v>
      </c>
      <c r="C22" s="40" t="s">
        <v>26</v>
      </c>
      <c r="D22" s="40"/>
      <c r="E22" s="40"/>
      <c r="F22" s="39">
        <f>COUNTA(H22,J22,L22,N22,P22,R22)</f>
        <v>1</v>
      </c>
      <c r="G22" s="39"/>
      <c r="H22" s="20"/>
      <c r="I22" s="39"/>
      <c r="J22" s="20"/>
      <c r="K22" s="39">
        <v>4</v>
      </c>
      <c r="L22" s="20">
        <v>14</v>
      </c>
      <c r="M22" s="39"/>
      <c r="N22" s="6"/>
      <c r="O22" s="39"/>
      <c r="P22" s="6"/>
      <c r="Q22" s="39"/>
      <c r="R22" s="20"/>
      <c r="S22" s="41">
        <f>IF(AND(H22&lt;&gt;0,G22&lt;=5),VLOOKUP(H22,[1]баллы!$A$1:$F$101,G22+1),0)</f>
        <v>0</v>
      </c>
      <c r="T22" s="41">
        <f>IF(AND(J22&lt;&gt;0,I22&lt;=5),VLOOKUP(J22,[1]баллы!$A$1:$F$101,I22+1),0)</f>
        <v>0</v>
      </c>
      <c r="U22" s="41">
        <f>IF(AND(L22&lt;&gt;0,K22&lt;=5),VLOOKUP(L22,[1]баллы!$A$1:$F$101,K22+1),0)</f>
        <v>43</v>
      </c>
      <c r="V22" s="19">
        <v>21</v>
      </c>
      <c r="W22" s="19">
        <v>10</v>
      </c>
      <c r="X22" s="19">
        <f>ABS(W22-V22)*5</f>
        <v>55</v>
      </c>
      <c r="Y22" s="41">
        <f>IF(AND(N22&lt;&gt;0,M22&lt;=5),VLOOKUP(N22,[1]баллы!$A$1:$F$101,M22+1),0)</f>
        <v>0</v>
      </c>
      <c r="Z22" s="41">
        <f>IF(AND(P22&lt;&gt;0,O22&lt;=5),VLOOKUP(P22,[1]баллы!$A$1:$F$101,O22+1),0)</f>
        <v>0</v>
      </c>
      <c r="AA22" s="41">
        <f>IF(AND(R22&lt;&gt;0,Q22&lt;=5),VLOOKUP(R22,[1]баллы!$A$1:$F$101,Q22+1),0)</f>
        <v>0</v>
      </c>
      <c r="AB22" s="22">
        <f>S22+T22+U22+X22+Y22+Z22+AA22</f>
        <v>98</v>
      </c>
      <c r="AC22" s="23">
        <f>AB22/F22</f>
        <v>98</v>
      </c>
    </row>
    <row r="23" spans="1:29" s="27" customFormat="1">
      <c r="A23" s="4">
        <v>21</v>
      </c>
      <c r="B23" s="40" t="s">
        <v>210</v>
      </c>
      <c r="C23" s="40" t="s">
        <v>26</v>
      </c>
      <c r="D23" s="40"/>
      <c r="E23" s="40"/>
      <c r="F23" s="39">
        <f>COUNTA(H23,J23,L23,N23,P23,R23)</f>
        <v>1</v>
      </c>
      <c r="G23" s="39"/>
      <c r="H23" s="20"/>
      <c r="I23" s="39"/>
      <c r="J23" s="20"/>
      <c r="K23" s="39">
        <v>4</v>
      </c>
      <c r="L23" s="20">
        <v>17</v>
      </c>
      <c r="M23" s="39"/>
      <c r="N23" s="6"/>
      <c r="O23" s="39"/>
      <c r="P23" s="6"/>
      <c r="Q23" s="39"/>
      <c r="R23" s="20"/>
      <c r="S23" s="41">
        <f>IF(AND(H23&lt;&gt;0,G23&lt;=5),VLOOKUP(H23,[1]баллы!$A$1:$F$101,G23+1),0)</f>
        <v>0</v>
      </c>
      <c r="T23" s="41">
        <f>IF(AND(J23&lt;&gt;0,I23&lt;=5),VLOOKUP(J23,[1]баллы!$A$1:$F$101,I23+1),0)</f>
        <v>0</v>
      </c>
      <c r="U23" s="41">
        <f>IF(AND(L23&lt;&gt;0,K23&lt;=5),VLOOKUP(L23,[1]баллы!$A$1:$F$101,K23+1),0)</f>
        <v>38</v>
      </c>
      <c r="V23" s="19">
        <v>22</v>
      </c>
      <c r="W23" s="19">
        <v>11</v>
      </c>
      <c r="X23" s="19">
        <f>ABS(W23-V23)*5</f>
        <v>55</v>
      </c>
      <c r="Y23" s="41">
        <f>IF(AND(N23&lt;&gt;0,M23&lt;=5),VLOOKUP(N23,[1]баллы!$A$1:$F$101,M23+1),0)</f>
        <v>0</v>
      </c>
      <c r="Z23" s="41">
        <f>IF(AND(P23&lt;&gt;0,O23&lt;=5),VLOOKUP(P23,[1]баллы!$A$1:$F$101,O23+1),0)</f>
        <v>0</v>
      </c>
      <c r="AA23" s="41">
        <f>IF(AND(R23&lt;&gt;0,Q23&lt;=5),VLOOKUP(R23,[1]баллы!$A$1:$F$101,Q23+1),0)</f>
        <v>0</v>
      </c>
      <c r="AB23" s="22">
        <f>S23+T23+U23+X23+Y23+Z23+AA23</f>
        <v>93</v>
      </c>
      <c r="AC23" s="23">
        <f>AB23/F23</f>
        <v>93</v>
      </c>
    </row>
    <row r="24" spans="1:29" s="27" customFormat="1">
      <c r="A24" s="4">
        <v>22</v>
      </c>
      <c r="B24" s="40" t="s">
        <v>207</v>
      </c>
      <c r="C24" s="40" t="s">
        <v>26</v>
      </c>
      <c r="D24" s="40"/>
      <c r="E24" s="40"/>
      <c r="F24" s="39">
        <f>COUNTA(H24,J24,L24,N24,P24,R24)</f>
        <v>1</v>
      </c>
      <c r="G24" s="39"/>
      <c r="H24" s="20"/>
      <c r="I24" s="39"/>
      <c r="J24" s="20"/>
      <c r="K24" s="39">
        <v>4</v>
      </c>
      <c r="L24" s="20">
        <v>9</v>
      </c>
      <c r="M24" s="39"/>
      <c r="N24" s="6"/>
      <c r="O24" s="39"/>
      <c r="P24" s="6"/>
      <c r="Q24" s="39"/>
      <c r="R24" s="20"/>
      <c r="S24" s="41">
        <f>IF(AND(H24&lt;&gt;0,G24&lt;=5),VLOOKUP(H24,[1]баллы!$A$1:$F$101,G24+1),0)</f>
        <v>0</v>
      </c>
      <c r="T24" s="41">
        <f>IF(AND(J24&lt;&gt;0,I24&lt;=5),VLOOKUP(J24,[1]баллы!$A$1:$F$101,I24+1),0)</f>
        <v>0</v>
      </c>
      <c r="U24" s="41">
        <f>IF(AND(L24&lt;&gt;0,K24&lt;=5),VLOOKUP(L24,[1]баллы!$A$1:$F$101,K24+1),0)</f>
        <v>51</v>
      </c>
      <c r="V24" s="19">
        <v>19</v>
      </c>
      <c r="W24" s="19">
        <v>12</v>
      </c>
      <c r="X24" s="19">
        <f>ABS(W24-V24)*5</f>
        <v>35</v>
      </c>
      <c r="Y24" s="41">
        <f>IF(AND(N24&lt;&gt;0,M24&lt;=5),VLOOKUP(N24,[1]баллы!$A$1:$F$101,M24+1),0)</f>
        <v>0</v>
      </c>
      <c r="Z24" s="41">
        <f>IF(AND(P24&lt;&gt;0,O24&lt;=5),VLOOKUP(P24,[1]баллы!$A$1:$F$101,O24+1),0)</f>
        <v>0</v>
      </c>
      <c r="AA24" s="41">
        <f>IF(AND(R24&lt;&gt;0,Q24&lt;=5),VLOOKUP(R24,[1]баллы!$A$1:$F$101,Q24+1),0)</f>
        <v>0</v>
      </c>
      <c r="AB24" s="22">
        <f>S24+T24+U24+X24+Y24+Z24+AA24</f>
        <v>86</v>
      </c>
      <c r="AC24" s="23">
        <f>AB24/F24</f>
        <v>86</v>
      </c>
    </row>
    <row r="25" spans="1:29" s="27" customFormat="1">
      <c r="A25" s="26"/>
      <c r="B25" s="27" t="s">
        <v>40</v>
      </c>
      <c r="C25" s="27" t="s">
        <v>26</v>
      </c>
      <c r="D25" s="27">
        <v>1982</v>
      </c>
      <c r="E25" s="28">
        <v>1</v>
      </c>
      <c r="F25" s="26">
        <f>COUNTA(H25,J25,L25,N25,P25,R25)</f>
        <v>0</v>
      </c>
      <c r="G25" s="26"/>
      <c r="H25" s="29"/>
      <c r="I25" s="26"/>
      <c r="J25" s="30"/>
      <c r="K25" s="26"/>
      <c r="L25" s="30"/>
      <c r="M25" s="26"/>
      <c r="N25" s="30"/>
      <c r="O25" s="26"/>
      <c r="P25" s="30"/>
      <c r="Q25" s="26"/>
      <c r="R25" s="30"/>
      <c r="S25" s="31">
        <f>IF(AND(H25&lt;&gt;0,G25&lt;=5),VLOOKUP(H25,[1]баллы!$A$1:$F$101,G25+1),0)</f>
        <v>0</v>
      </c>
      <c r="T25" s="31">
        <f>IF(AND(J25&lt;&gt;0,I25&lt;=5),VLOOKUP(J25,[1]баллы!$A$1:$F$101,I25+1),0)</f>
        <v>0</v>
      </c>
      <c r="U25" s="31">
        <f>IF(AND(L25&lt;&gt;0,K25&lt;=5),VLOOKUP(L25,[1]баллы!$A$1:$F$101,K25+1),0)</f>
        <v>0</v>
      </c>
      <c r="V25" s="32"/>
      <c r="W25" s="32"/>
      <c r="X25" s="32">
        <f>ABS(W25-V25)*5</f>
        <v>0</v>
      </c>
      <c r="Y25" s="31">
        <f>IF(AND(N25&lt;&gt;0,M25&lt;=5),VLOOKUP(N25,[1]баллы!$A$1:$F$101,M25+1),0)</f>
        <v>0</v>
      </c>
      <c r="Z25" s="31">
        <f>IF(AND(P25&lt;&gt;0,O25&lt;=5),VLOOKUP(P25,[1]баллы!$A$1:$F$101,O25+1),0)</f>
        <v>0</v>
      </c>
      <c r="AA25" s="31">
        <f>IF(AND(R25&lt;&gt;0,Q25&lt;=5),VLOOKUP(R25,[1]баллы!$A$1:$F$101,Q25+1),0)</f>
        <v>0</v>
      </c>
      <c r="AB25" s="33">
        <f>S25+T25+U25+X25+Y25+Z25+AA25</f>
        <v>0</v>
      </c>
      <c r="AC25" s="34" t="e">
        <f>AB25/F25</f>
        <v>#DIV/0!</v>
      </c>
    </row>
    <row r="26" spans="1:29" s="27" customFormat="1">
      <c r="A26" s="26"/>
      <c r="B26" s="27" t="s">
        <v>15</v>
      </c>
      <c r="C26" s="27" t="s">
        <v>29</v>
      </c>
      <c r="D26" s="27">
        <v>1994</v>
      </c>
      <c r="E26" s="28">
        <v>2</v>
      </c>
      <c r="F26" s="26">
        <f>COUNTA(H26,J26,L26,N26,P26,R26)</f>
        <v>0</v>
      </c>
      <c r="G26" s="26"/>
      <c r="H26" s="29"/>
      <c r="I26" s="26"/>
      <c r="J26" s="30"/>
      <c r="K26" s="26"/>
      <c r="L26" s="30"/>
      <c r="M26" s="26"/>
      <c r="N26" s="30"/>
      <c r="O26" s="26"/>
      <c r="P26" s="30"/>
      <c r="Q26" s="26"/>
      <c r="R26" s="30"/>
      <c r="S26" s="31">
        <f>IF(AND(H26&lt;&gt;0,G26&lt;=5),VLOOKUP(H26,[1]баллы!$A$1:$F$101,G26+1),0)</f>
        <v>0</v>
      </c>
      <c r="T26" s="31">
        <f>IF(AND(J26&lt;&gt;0,I26&lt;=5),VLOOKUP(J26,[1]баллы!$A$1:$F$101,I26+1),0)</f>
        <v>0</v>
      </c>
      <c r="U26" s="31">
        <f>IF(AND(L26&lt;&gt;0,K26&lt;=5),VLOOKUP(L26,[1]баллы!$A$1:$F$101,K26+1),0)</f>
        <v>0</v>
      </c>
      <c r="V26" s="32"/>
      <c r="W26" s="32"/>
      <c r="X26" s="32">
        <f>ABS(W26-V26)*5</f>
        <v>0</v>
      </c>
      <c r="Y26" s="31">
        <f>IF(AND(N26&lt;&gt;0,M26&lt;=5),VLOOKUP(N26,[1]баллы!$A$1:$F$101,M26+1),0)</f>
        <v>0</v>
      </c>
      <c r="Z26" s="31">
        <f>IF(AND(P26&lt;&gt;0,O26&lt;=5),VLOOKUP(P26,[1]баллы!$A$1:$F$101,O26+1),0)</f>
        <v>0</v>
      </c>
      <c r="AA26" s="31">
        <f>IF(AND(R26&lt;&gt;0,Q26&lt;=5),VLOOKUP(R26,[1]баллы!$A$1:$F$101,Q26+1),0)</f>
        <v>0</v>
      </c>
      <c r="AB26" s="33">
        <f>S26+T26+U26+X26+Y26+Z26+AA26</f>
        <v>0</v>
      </c>
      <c r="AC26" s="34" t="e">
        <f>AB26/F26</f>
        <v>#DIV/0!</v>
      </c>
    </row>
    <row r="27" spans="1:29" s="27" customFormat="1">
      <c r="A27" s="26"/>
      <c r="B27" s="27" t="s">
        <v>13</v>
      </c>
      <c r="C27" s="27" t="s">
        <v>26</v>
      </c>
      <c r="D27" s="27">
        <v>1979</v>
      </c>
      <c r="E27" s="28">
        <v>3</v>
      </c>
      <c r="F27" s="26">
        <f>COUNTA(H27,J27,L27,N27,P27,R27)</f>
        <v>0</v>
      </c>
      <c r="G27" s="26"/>
      <c r="H27" s="29"/>
      <c r="I27" s="26"/>
      <c r="J27" s="35"/>
      <c r="K27" s="26"/>
      <c r="L27" s="35"/>
      <c r="M27" s="26"/>
      <c r="N27" s="30"/>
      <c r="O27" s="26"/>
      <c r="P27" s="30"/>
      <c r="Q27" s="26"/>
      <c r="R27" s="35"/>
      <c r="S27" s="31">
        <f>IF(AND(H27&lt;&gt;0,G27&lt;=5),VLOOKUP(H27,[1]баллы!$A$1:$F$101,G27+1),0)</f>
        <v>0</v>
      </c>
      <c r="T27" s="31">
        <f>IF(AND(J27&lt;&gt;0,I27&lt;=5),VLOOKUP(J27,[1]баллы!$A$1:$F$101,I27+1),0)</f>
        <v>0</v>
      </c>
      <c r="U27" s="31">
        <f>IF(AND(L27&lt;&gt;0,K27&lt;=5),VLOOKUP(L27,[1]баллы!$A$1:$F$101,K27+1),0)</f>
        <v>0</v>
      </c>
      <c r="V27" s="32"/>
      <c r="W27" s="32"/>
      <c r="X27" s="32">
        <f>ABS(W27-V27)*5</f>
        <v>0</v>
      </c>
      <c r="Y27" s="31">
        <f>IF(AND(N27&lt;&gt;0,M27&lt;=5),VLOOKUP(N27,[1]баллы!$A$1:$F$101,M27+1),0)</f>
        <v>0</v>
      </c>
      <c r="Z27" s="31">
        <f>IF(AND(P27&lt;&gt;0,O27&lt;=5),VLOOKUP(P27,[1]баллы!$A$1:$F$101,O27+1),0)</f>
        <v>0</v>
      </c>
      <c r="AA27" s="31">
        <f>IF(AND(R27&lt;&gt;0,Q27&lt;=5),VLOOKUP(R27,[1]баллы!$A$1:$F$101,Q27+1),0)</f>
        <v>0</v>
      </c>
      <c r="AB27" s="33">
        <f>S27+T27+U27+X27+Y27+Z27+AA27</f>
        <v>0</v>
      </c>
      <c r="AC27" s="34" t="e">
        <f>AB27/F27</f>
        <v>#DIV/0!</v>
      </c>
    </row>
    <row r="28" spans="1:29" s="27" customFormat="1">
      <c r="A28" s="26"/>
      <c r="B28" s="27" t="s">
        <v>33</v>
      </c>
      <c r="C28" s="27" t="s">
        <v>30</v>
      </c>
      <c r="D28" s="27">
        <v>1982</v>
      </c>
      <c r="E28" s="28">
        <v>4</v>
      </c>
      <c r="F28" s="26">
        <f>COUNTA(H28,J28,L28,N28,P28,R28)</f>
        <v>0</v>
      </c>
      <c r="G28" s="26"/>
      <c r="H28" s="35"/>
      <c r="I28" s="26"/>
      <c r="J28" s="35"/>
      <c r="K28" s="26"/>
      <c r="L28" s="35"/>
      <c r="M28" s="26"/>
      <c r="N28" s="30"/>
      <c r="O28" s="26"/>
      <c r="P28" s="30"/>
      <c r="Q28" s="26"/>
      <c r="R28" s="35"/>
      <c r="S28" s="31">
        <f>IF(AND(H28&lt;&gt;0,G28&lt;=5),VLOOKUP(H28,[1]баллы!$A$1:$F$101,G28+1),0)</f>
        <v>0</v>
      </c>
      <c r="T28" s="31">
        <f>IF(AND(J28&lt;&gt;0,I28&lt;=5),VLOOKUP(J28,[1]баллы!$A$1:$F$101,I28+1),0)</f>
        <v>0</v>
      </c>
      <c r="U28" s="31">
        <f>IF(AND(L28&lt;&gt;0,K28&lt;=5),VLOOKUP(L28,[1]баллы!$A$1:$F$101,K28+1),0)</f>
        <v>0</v>
      </c>
      <c r="V28" s="32"/>
      <c r="W28" s="32"/>
      <c r="X28" s="32">
        <f>ABS(W28-V28)*5</f>
        <v>0</v>
      </c>
      <c r="Y28" s="31">
        <f>IF(AND(N28&lt;&gt;0,M28&lt;=5),VLOOKUP(N28,[1]баллы!$A$1:$F$101,M28+1),0)</f>
        <v>0</v>
      </c>
      <c r="Z28" s="31">
        <f>IF(AND(P28&lt;&gt;0,O28&lt;=5),VLOOKUP(P28,[1]баллы!$A$1:$F$101,O28+1),0)</f>
        <v>0</v>
      </c>
      <c r="AA28" s="31">
        <f>IF(AND(R28&lt;&gt;0,Q28&lt;=5),VLOOKUP(R28,[1]баллы!$A$1:$F$101,Q28+1),0)</f>
        <v>0</v>
      </c>
      <c r="AB28" s="33">
        <f>S28+T28+U28+X28+Y28+Z28+AA28</f>
        <v>0</v>
      </c>
      <c r="AC28" s="34" t="e">
        <f>AB28/F28</f>
        <v>#DIV/0!</v>
      </c>
    </row>
    <row r="29" spans="1:29" s="40" customFormat="1">
      <c r="A29" s="26"/>
      <c r="B29" s="27" t="s">
        <v>10</v>
      </c>
      <c r="C29" s="27" t="s">
        <v>26</v>
      </c>
      <c r="D29" s="27">
        <v>1999</v>
      </c>
      <c r="E29" s="28">
        <v>5</v>
      </c>
      <c r="F29" s="26">
        <f>COUNTA(H29,J29,L29,N29,P29,R29)</f>
        <v>0</v>
      </c>
      <c r="G29" s="26"/>
      <c r="H29" s="29"/>
      <c r="I29" s="26"/>
      <c r="J29" s="35"/>
      <c r="K29" s="26"/>
      <c r="L29" s="35"/>
      <c r="M29" s="26"/>
      <c r="N29" s="30"/>
      <c r="O29" s="26"/>
      <c r="P29" s="30"/>
      <c r="Q29" s="26"/>
      <c r="R29" s="35"/>
      <c r="S29" s="31">
        <f>IF(AND(H29&lt;&gt;0,G29&lt;=5),VLOOKUP(H29,[1]баллы!$A$1:$F$101,G29+1),0)</f>
        <v>0</v>
      </c>
      <c r="T29" s="31">
        <f>IF(AND(J29&lt;&gt;0,I29&lt;=5),VLOOKUP(J29,[1]баллы!$A$1:$F$101,I29+1),0)</f>
        <v>0</v>
      </c>
      <c r="U29" s="31">
        <f>IF(AND(L29&lt;&gt;0,K29&lt;=5),VLOOKUP(L29,[1]баллы!$A$1:$F$101,K29+1),0)</f>
        <v>0</v>
      </c>
      <c r="V29" s="32"/>
      <c r="W29" s="32"/>
      <c r="X29" s="32">
        <f>ABS(W29-V29)*5</f>
        <v>0</v>
      </c>
      <c r="Y29" s="31">
        <f>IF(AND(N29&lt;&gt;0,M29&lt;=5),VLOOKUP(N29,[1]баллы!$A$1:$F$101,M29+1),0)</f>
        <v>0</v>
      </c>
      <c r="Z29" s="31">
        <f>IF(AND(P29&lt;&gt;0,O29&lt;=5),VLOOKUP(P29,[1]баллы!$A$1:$F$101,O29+1),0)</f>
        <v>0</v>
      </c>
      <c r="AA29" s="31">
        <f>IF(AND(R29&lt;&gt;0,Q29&lt;=5),VLOOKUP(R29,[1]баллы!$A$1:$F$101,Q29+1),0)</f>
        <v>0</v>
      </c>
      <c r="AB29" s="33">
        <f>S29+T29+U29+X29+Y29+Z29+AA29</f>
        <v>0</v>
      </c>
      <c r="AC29" s="34" t="e">
        <f>AB29/F29</f>
        <v>#DIV/0!</v>
      </c>
    </row>
    <row r="30" spans="1:29" s="27" customFormat="1">
      <c r="A30" s="26"/>
      <c r="B30" s="27" t="s">
        <v>12</v>
      </c>
      <c r="C30" s="27" t="s">
        <v>26</v>
      </c>
      <c r="D30" s="27">
        <v>1961</v>
      </c>
      <c r="E30" s="28">
        <v>6</v>
      </c>
      <c r="F30" s="26">
        <f>COUNTA(H30,J30,L30,N30,P30,R30)</f>
        <v>0</v>
      </c>
      <c r="G30" s="26"/>
      <c r="H30" s="29"/>
      <c r="I30" s="26"/>
      <c r="J30" s="30"/>
      <c r="K30" s="26"/>
      <c r="L30" s="30"/>
      <c r="M30" s="26"/>
      <c r="N30" s="30"/>
      <c r="O30" s="26"/>
      <c r="P30" s="30"/>
      <c r="Q30" s="26"/>
      <c r="R30" s="30"/>
      <c r="S30" s="31">
        <f>IF(AND(H30&lt;&gt;0,G30&lt;=5),VLOOKUP(H30,[1]баллы!$A$1:$F$101,G30+1),0)</f>
        <v>0</v>
      </c>
      <c r="T30" s="31">
        <f>IF(AND(J30&lt;&gt;0,I30&lt;=5),VLOOKUP(J30,[1]баллы!$A$1:$F$101,I30+1),0)</f>
        <v>0</v>
      </c>
      <c r="U30" s="31">
        <f>IF(AND(L30&lt;&gt;0,K30&lt;=5),VLOOKUP(L30,[1]баллы!$A$1:$F$101,K30+1),0)</f>
        <v>0</v>
      </c>
      <c r="V30" s="32"/>
      <c r="W30" s="32"/>
      <c r="X30" s="32">
        <f>ABS(W30-V30)*5</f>
        <v>0</v>
      </c>
      <c r="Y30" s="31">
        <f>IF(AND(N30&lt;&gt;0,M30&lt;=5),VLOOKUP(N30,[1]баллы!$A$1:$F$101,M30+1),0)</f>
        <v>0</v>
      </c>
      <c r="Z30" s="31">
        <f>IF(AND(P30&lt;&gt;0,O30&lt;=5),VLOOKUP(P30,[1]баллы!$A$1:$F$101,O30+1),0)</f>
        <v>0</v>
      </c>
      <c r="AA30" s="31">
        <f>IF(AND(R30&lt;&gt;0,Q30&lt;=5),VLOOKUP(R30,[1]баллы!$A$1:$F$101,Q30+1),0)</f>
        <v>0</v>
      </c>
      <c r="AB30" s="33">
        <f>S30+T30+U30+X30+Y30+Z30+AA30</f>
        <v>0</v>
      </c>
      <c r="AC30" s="34" t="e">
        <f>AB30/F30</f>
        <v>#DIV/0!</v>
      </c>
    </row>
    <row r="31" spans="1:29" s="27" customFormat="1">
      <c r="A31" s="26"/>
      <c r="B31" s="36" t="s">
        <v>59</v>
      </c>
      <c r="C31" s="36" t="s">
        <v>26</v>
      </c>
      <c r="D31" s="27">
        <v>1980</v>
      </c>
      <c r="E31" s="28">
        <v>7</v>
      </c>
      <c r="F31" s="26">
        <f>COUNTA(H31,J31,L31,N31,P31,R31)</f>
        <v>0</v>
      </c>
      <c r="G31" s="26"/>
      <c r="H31" s="30"/>
      <c r="I31" s="26"/>
      <c r="J31" s="30"/>
      <c r="K31" s="26"/>
      <c r="L31" s="30"/>
      <c r="M31" s="26"/>
      <c r="N31" s="30"/>
      <c r="O31" s="26"/>
      <c r="P31" s="30"/>
      <c r="Q31" s="26"/>
      <c r="R31" s="30"/>
      <c r="S31" s="31">
        <f>IF(AND(H31&lt;&gt;0,G31&lt;=5),VLOOKUP(H31,[1]баллы!$A$1:$F$101,G31+1),0)</f>
        <v>0</v>
      </c>
      <c r="T31" s="31">
        <f>IF(AND(J31&lt;&gt;0,I31&lt;=5),VLOOKUP(J31,[1]баллы!$A$1:$F$101,I31+1),0)</f>
        <v>0</v>
      </c>
      <c r="U31" s="31">
        <f>IF(AND(L31&lt;&gt;0,K31&lt;=5),VLOOKUP(L31,[1]баллы!$A$1:$F$101,K31+1),0)</f>
        <v>0</v>
      </c>
      <c r="V31" s="32"/>
      <c r="W31" s="32"/>
      <c r="X31" s="32">
        <f>ABS(W31-V31)*5</f>
        <v>0</v>
      </c>
      <c r="Y31" s="31">
        <f>IF(AND(N31&lt;&gt;0,M31&lt;=5),VLOOKUP(N31,[1]баллы!$A$1:$F$101,M31+1),0)</f>
        <v>0</v>
      </c>
      <c r="Z31" s="31">
        <f>IF(AND(P31&lt;&gt;0,O31&lt;=5),VLOOKUP(P31,[1]баллы!$A$1:$F$101,O31+1),0)</f>
        <v>0</v>
      </c>
      <c r="AA31" s="31">
        <f>IF(AND(R31&lt;&gt;0,Q31&lt;=5),VLOOKUP(R31,[1]баллы!$A$1:$F$101,Q31+1),0)</f>
        <v>0</v>
      </c>
      <c r="AB31" s="33">
        <f>S31+T31+U31+X31+Y31+Z31+AA31</f>
        <v>0</v>
      </c>
      <c r="AC31" s="34" t="e">
        <f>AB31/F31</f>
        <v>#DIV/0!</v>
      </c>
    </row>
    <row r="32" spans="1:29" s="40" customFormat="1">
      <c r="A32" s="26"/>
      <c r="B32" s="27" t="s">
        <v>9</v>
      </c>
      <c r="C32" s="27" t="s">
        <v>26</v>
      </c>
      <c r="D32" s="27">
        <v>1998</v>
      </c>
      <c r="E32" s="28">
        <v>8</v>
      </c>
      <c r="F32" s="26">
        <f>COUNTA(H32,J32,L32,N32,P32,R32)</f>
        <v>0</v>
      </c>
      <c r="G32" s="26"/>
      <c r="H32" s="29"/>
      <c r="I32" s="26"/>
      <c r="J32" s="35"/>
      <c r="K32" s="26"/>
      <c r="L32" s="35"/>
      <c r="M32" s="26"/>
      <c r="N32" s="30"/>
      <c r="O32" s="26"/>
      <c r="P32" s="30"/>
      <c r="Q32" s="26"/>
      <c r="R32" s="35"/>
      <c r="S32" s="31">
        <f>IF(AND(H32&lt;&gt;0,G32&lt;=5),VLOOKUP(H32,[1]баллы!$A$1:$F$101,G32+1),0)</f>
        <v>0</v>
      </c>
      <c r="T32" s="31">
        <f>IF(AND(J32&lt;&gt;0,I32&lt;=5),VLOOKUP(J32,[1]баллы!$A$1:$F$101,I32+1),0)</f>
        <v>0</v>
      </c>
      <c r="U32" s="31">
        <f>IF(AND(L32&lt;&gt;0,K32&lt;=5),VLOOKUP(L32,[1]баллы!$A$1:$F$101,K32+1),0)</f>
        <v>0</v>
      </c>
      <c r="V32" s="32"/>
      <c r="W32" s="32"/>
      <c r="X32" s="32">
        <f>ABS(W32-V32)*5</f>
        <v>0</v>
      </c>
      <c r="Y32" s="31">
        <f>IF(AND(N32&lt;&gt;0,M32&lt;=5),VLOOKUP(N32,[1]баллы!$A$1:$F$101,M32+1),0)</f>
        <v>0</v>
      </c>
      <c r="Z32" s="31">
        <f>IF(AND(P32&lt;&gt;0,O32&lt;=5),VLOOKUP(P32,[1]баллы!$A$1:$F$101,O32+1),0)</f>
        <v>0</v>
      </c>
      <c r="AA32" s="31">
        <f>IF(AND(R32&lt;&gt;0,Q32&lt;=5),VLOOKUP(R32,[1]баллы!$A$1:$F$101,Q32+1),0)</f>
        <v>0</v>
      </c>
      <c r="AB32" s="33">
        <f>S32+T32+U32+X32+Y32+Z32+AA32</f>
        <v>0</v>
      </c>
      <c r="AC32" s="34" t="e">
        <f>AB32/F32</f>
        <v>#DIV/0!</v>
      </c>
    </row>
    <row r="33" spans="1:29" s="27" customFormat="1">
      <c r="A33" s="26"/>
      <c r="B33" s="36" t="s">
        <v>57</v>
      </c>
      <c r="C33" s="36" t="s">
        <v>26</v>
      </c>
      <c r="D33" s="27">
        <v>1967</v>
      </c>
      <c r="E33" s="28">
        <v>9</v>
      </c>
      <c r="F33" s="26">
        <f>COUNTA(H33,J33,L33,N33,P33,R33)</f>
        <v>0</v>
      </c>
      <c r="G33" s="26"/>
      <c r="H33" s="29"/>
      <c r="I33" s="26"/>
      <c r="J33" s="35"/>
      <c r="K33" s="26"/>
      <c r="L33" s="35"/>
      <c r="M33" s="26"/>
      <c r="N33" s="30"/>
      <c r="O33" s="26"/>
      <c r="P33" s="30"/>
      <c r="Q33" s="26"/>
      <c r="R33" s="35"/>
      <c r="S33" s="31">
        <f>IF(AND(H33&lt;&gt;0,G33&lt;=5),VLOOKUP(H33,[1]баллы!$A$1:$F$101,G33+1),0)</f>
        <v>0</v>
      </c>
      <c r="T33" s="31">
        <f>IF(AND(J33&lt;&gt;0,I33&lt;=5),VLOOKUP(J33,[1]баллы!$A$1:$F$101,I33+1),0)</f>
        <v>0</v>
      </c>
      <c r="U33" s="31">
        <f>IF(AND(L33&lt;&gt;0,K33&lt;=5),VLOOKUP(L33,[1]баллы!$A$1:$F$101,K33+1),0)</f>
        <v>0</v>
      </c>
      <c r="V33" s="32"/>
      <c r="W33" s="32"/>
      <c r="X33" s="32">
        <f>ABS(W33-V33)*5</f>
        <v>0</v>
      </c>
      <c r="Y33" s="31">
        <f>IF(AND(N33&lt;&gt;0,M33&lt;=5),VLOOKUP(N33,[1]баллы!$A$1:$F$101,M33+1),0)</f>
        <v>0</v>
      </c>
      <c r="Z33" s="31">
        <f>IF(AND(P33&lt;&gt;0,O33&lt;=5),VLOOKUP(P33,[1]баллы!$A$1:$F$101,O33+1),0)</f>
        <v>0</v>
      </c>
      <c r="AA33" s="31">
        <f>IF(AND(R33&lt;&gt;0,Q33&lt;=5),VLOOKUP(R33,[1]баллы!$A$1:$F$101,Q33+1),0)</f>
        <v>0</v>
      </c>
      <c r="AB33" s="33">
        <f>S33+T33+U33+X33+Y33+Z33+AA33</f>
        <v>0</v>
      </c>
      <c r="AC33" s="34" t="e">
        <f>AB33/F33</f>
        <v>#DIV/0!</v>
      </c>
    </row>
    <row r="34" spans="1:29" s="27" customFormat="1">
      <c r="A34" s="26"/>
      <c r="B34" s="27" t="s">
        <v>11</v>
      </c>
      <c r="C34" s="27" t="s">
        <v>26</v>
      </c>
      <c r="D34" s="27">
        <v>1974</v>
      </c>
      <c r="E34" s="28">
        <v>12</v>
      </c>
      <c r="F34" s="26">
        <f>COUNTA(H34,J34,L34,N34,P34,R34)</f>
        <v>0</v>
      </c>
      <c r="G34" s="26"/>
      <c r="H34" s="29"/>
      <c r="I34" s="26"/>
      <c r="J34" s="35"/>
      <c r="K34" s="26"/>
      <c r="L34" s="35"/>
      <c r="M34" s="26"/>
      <c r="N34" s="30"/>
      <c r="O34" s="26"/>
      <c r="P34" s="30"/>
      <c r="Q34" s="26"/>
      <c r="R34" s="35"/>
      <c r="S34" s="31">
        <f>IF(AND(H34&lt;&gt;0,G34&lt;=5),VLOOKUP(H34,[1]баллы!$A$1:$F$101,G34+1),0)</f>
        <v>0</v>
      </c>
      <c r="T34" s="31">
        <f>IF(AND(J34&lt;&gt;0,I34&lt;=5),VLOOKUP(J34,[1]баллы!$A$1:$F$101,I34+1),0)</f>
        <v>0</v>
      </c>
      <c r="U34" s="31">
        <f>IF(AND(L34&lt;&gt;0,K34&lt;=5),VLOOKUP(L34,[1]баллы!$A$1:$F$101,K34+1),0)</f>
        <v>0</v>
      </c>
      <c r="V34" s="32"/>
      <c r="W34" s="32"/>
      <c r="X34" s="32">
        <f>ABS(W34-V34)*5</f>
        <v>0</v>
      </c>
      <c r="Y34" s="31">
        <f>IF(AND(N34&lt;&gt;0,M34&lt;=5),VLOOKUP(N34,[1]баллы!$A$1:$F$101,M34+1),0)</f>
        <v>0</v>
      </c>
      <c r="Z34" s="31">
        <f>IF(AND(P34&lt;&gt;0,O34&lt;=5),VLOOKUP(P34,[1]баллы!$A$1:$F$101,O34+1),0)</f>
        <v>0</v>
      </c>
      <c r="AA34" s="31">
        <f>IF(AND(R34&lt;&gt;0,Q34&lt;=5),VLOOKUP(R34,[1]баллы!$A$1:$F$101,Q34+1),0)</f>
        <v>0</v>
      </c>
      <c r="AB34" s="33">
        <f>S34+T34+U34+X34+Y34+Z34+AA34</f>
        <v>0</v>
      </c>
      <c r="AC34" s="34" t="e">
        <f>AB34/F34</f>
        <v>#DIV/0!</v>
      </c>
    </row>
    <row r="35" spans="1:29" s="40" customFormat="1">
      <c r="A35" s="26"/>
      <c r="B35" s="36" t="s">
        <v>55</v>
      </c>
      <c r="C35" s="36" t="s">
        <v>56</v>
      </c>
      <c r="D35" s="27">
        <v>1964</v>
      </c>
      <c r="E35" s="28">
        <v>13</v>
      </c>
      <c r="F35" s="26">
        <f>COUNTA(H35,J35,L35,N35,P35,R35)</f>
        <v>0</v>
      </c>
      <c r="G35" s="26"/>
      <c r="H35" s="35"/>
      <c r="I35" s="26"/>
      <c r="J35" s="35"/>
      <c r="K35" s="26"/>
      <c r="L35" s="35"/>
      <c r="M35" s="26"/>
      <c r="N35" s="30"/>
      <c r="O35" s="26"/>
      <c r="P35" s="30"/>
      <c r="Q35" s="26"/>
      <c r="R35" s="35"/>
      <c r="S35" s="31">
        <f>IF(AND(H35&lt;&gt;0,G35&lt;=5),VLOOKUP(H35,[1]баллы!$A$1:$F$101,G35+1),0)</f>
        <v>0</v>
      </c>
      <c r="T35" s="31">
        <f>IF(AND(J35&lt;&gt;0,I35&lt;=5),VLOOKUP(J35,[1]баллы!$A$1:$F$101,I35+1),0)</f>
        <v>0</v>
      </c>
      <c r="U35" s="31">
        <f>IF(AND(L35&lt;&gt;0,K35&lt;=5),VLOOKUP(L35,[1]баллы!$A$1:$F$101,K35+1),0)</f>
        <v>0</v>
      </c>
      <c r="V35" s="32"/>
      <c r="W35" s="32"/>
      <c r="X35" s="32">
        <f>ABS(W35-V35)*5</f>
        <v>0</v>
      </c>
      <c r="Y35" s="31">
        <f>IF(AND(N35&lt;&gt;0,M35&lt;=5),VLOOKUP(N35,[1]баллы!$A$1:$F$101,M35+1),0)</f>
        <v>0</v>
      </c>
      <c r="Z35" s="31">
        <f>IF(AND(P35&lt;&gt;0,O35&lt;=5),VLOOKUP(P35,[1]баллы!$A$1:$F$101,O35+1),0)</f>
        <v>0</v>
      </c>
      <c r="AA35" s="31">
        <f>IF(AND(R35&lt;&gt;0,Q35&lt;=5),VLOOKUP(R35,[1]баллы!$A$1:$F$101,Q35+1),0)</f>
        <v>0</v>
      </c>
      <c r="AB35" s="33">
        <f>S35+T35+U35+X35+Y35+Z35+AA35</f>
        <v>0</v>
      </c>
      <c r="AC35" s="34" t="e">
        <f>AB35/F35</f>
        <v>#DIV/0!</v>
      </c>
    </row>
    <row r="36" spans="1:29" s="27" customFormat="1">
      <c r="A36" s="26"/>
      <c r="B36" s="27" t="s">
        <v>19</v>
      </c>
      <c r="C36" s="27" t="s">
        <v>27</v>
      </c>
      <c r="D36" s="27">
        <v>1970</v>
      </c>
      <c r="E36" s="28">
        <v>15</v>
      </c>
      <c r="F36" s="26">
        <f>COUNTA(H36,J36,L36,N36,P36,R36)</f>
        <v>0</v>
      </c>
      <c r="G36" s="26"/>
      <c r="H36" s="35"/>
      <c r="I36" s="26"/>
      <c r="J36" s="35"/>
      <c r="K36" s="26"/>
      <c r="L36" s="35"/>
      <c r="M36" s="26"/>
      <c r="N36" s="30"/>
      <c r="O36" s="26"/>
      <c r="P36" s="30"/>
      <c r="Q36" s="26"/>
      <c r="R36" s="35"/>
      <c r="S36" s="31">
        <f>IF(AND(H36&lt;&gt;0,G36&lt;=5),VLOOKUP(H36,[1]баллы!$A$1:$F$101,G36+1),0)</f>
        <v>0</v>
      </c>
      <c r="T36" s="31">
        <f>IF(AND(J36&lt;&gt;0,I36&lt;=5),VLOOKUP(J36,[1]баллы!$A$1:$F$101,I36+1),0)</f>
        <v>0</v>
      </c>
      <c r="U36" s="31">
        <f>IF(AND(L36&lt;&gt;0,K36&lt;=5),VLOOKUP(L36,[1]баллы!$A$1:$F$101,K36+1),0)</f>
        <v>0</v>
      </c>
      <c r="V36" s="32"/>
      <c r="W36" s="32"/>
      <c r="X36" s="32">
        <f>ABS(W36-V36)*5</f>
        <v>0</v>
      </c>
      <c r="Y36" s="31">
        <f>IF(AND(N36&lt;&gt;0,M36&lt;=5),VLOOKUP(N36,[1]баллы!$A$1:$F$101,M36+1),0)</f>
        <v>0</v>
      </c>
      <c r="Z36" s="31">
        <f>IF(AND(P36&lt;&gt;0,O36&lt;=5),VLOOKUP(P36,[1]баллы!$A$1:$F$101,O36+1),0)</f>
        <v>0</v>
      </c>
      <c r="AA36" s="31">
        <f>IF(AND(R36&lt;&gt;0,Q36&lt;=5),VLOOKUP(R36,[1]баллы!$A$1:$F$101,Q36+1),0)</f>
        <v>0</v>
      </c>
      <c r="AB36" s="33">
        <f>S36+T36+U36+X36+Y36+Z36+AA36</f>
        <v>0</v>
      </c>
      <c r="AC36" s="34" t="e">
        <f>AB36/F36</f>
        <v>#DIV/0!</v>
      </c>
    </row>
    <row r="37" spans="1:29" s="27" customFormat="1">
      <c r="A37" s="26"/>
      <c r="B37" s="36" t="s">
        <v>8</v>
      </c>
      <c r="C37" s="36" t="s">
        <v>26</v>
      </c>
      <c r="D37" s="27">
        <v>1976</v>
      </c>
      <c r="E37" s="28">
        <v>16</v>
      </c>
      <c r="F37" s="26">
        <f>COUNTA(H37,J37,L37,N37,P37,R37)</f>
        <v>0</v>
      </c>
      <c r="G37" s="26"/>
      <c r="H37" s="35"/>
      <c r="I37" s="26"/>
      <c r="J37" s="35"/>
      <c r="K37" s="26"/>
      <c r="L37" s="35"/>
      <c r="M37" s="26"/>
      <c r="N37" s="30"/>
      <c r="O37" s="26"/>
      <c r="P37" s="30"/>
      <c r="Q37" s="26"/>
      <c r="R37" s="35"/>
      <c r="S37" s="31">
        <f>IF(AND(H37&lt;&gt;0,G37&lt;=5),VLOOKUP(H37,[1]баллы!$A$1:$F$101,G37+1),0)</f>
        <v>0</v>
      </c>
      <c r="T37" s="31">
        <f>IF(AND(J37&lt;&gt;0,I37&lt;=5),VLOOKUP(J37,[1]баллы!$A$1:$F$101,I37+1),0)</f>
        <v>0</v>
      </c>
      <c r="U37" s="31">
        <f>IF(AND(L37&lt;&gt;0,K37&lt;=5),VLOOKUP(L37,[1]баллы!$A$1:$F$101,K37+1),0)</f>
        <v>0</v>
      </c>
      <c r="V37" s="32"/>
      <c r="W37" s="32"/>
      <c r="X37" s="32">
        <f>ABS(W37-V37)*5</f>
        <v>0</v>
      </c>
      <c r="Y37" s="31">
        <f>IF(AND(N37&lt;&gt;0,M37&lt;=5),VLOOKUP(N37,[1]баллы!$A$1:$F$101,M37+1),0)</f>
        <v>0</v>
      </c>
      <c r="Z37" s="31">
        <f>IF(AND(P37&lt;&gt;0,O37&lt;=5),VLOOKUP(P37,[1]баллы!$A$1:$F$101,O37+1),0)</f>
        <v>0</v>
      </c>
      <c r="AA37" s="31">
        <f>IF(AND(R37&lt;&gt;0,Q37&lt;=5),VLOOKUP(R37,[1]баллы!$A$1:$F$101,Q37+1),0)</f>
        <v>0</v>
      </c>
      <c r="AB37" s="33">
        <f>S37+T37+U37+X37+Y37+Z37+AA37</f>
        <v>0</v>
      </c>
      <c r="AC37" s="34" t="e">
        <f>AB37/F37</f>
        <v>#DIV/0!</v>
      </c>
    </row>
    <row r="38" spans="1:29" s="27" customFormat="1">
      <c r="A38" s="26"/>
      <c r="B38" s="36" t="s">
        <v>120</v>
      </c>
      <c r="C38" s="36" t="s">
        <v>27</v>
      </c>
      <c r="D38" s="27">
        <v>1982</v>
      </c>
      <c r="E38" s="28">
        <v>18</v>
      </c>
      <c r="F38" s="26">
        <f>COUNTA(H38,J38,L38,N38,P38,R38)</f>
        <v>0</v>
      </c>
      <c r="G38" s="26"/>
      <c r="H38" s="35"/>
      <c r="I38" s="26"/>
      <c r="J38" s="35"/>
      <c r="K38" s="26"/>
      <c r="L38" s="35"/>
      <c r="M38" s="26"/>
      <c r="N38" s="30"/>
      <c r="O38" s="26"/>
      <c r="P38" s="30"/>
      <c r="Q38" s="26"/>
      <c r="R38" s="35"/>
      <c r="S38" s="31">
        <f>IF(AND(H38&lt;&gt;0,G38&lt;=5),VLOOKUP(H38,[1]баллы!$A$1:$F$101,G38+1),0)</f>
        <v>0</v>
      </c>
      <c r="T38" s="31">
        <f>IF(AND(J38&lt;&gt;0,I38&lt;=5),VLOOKUP(J38,[1]баллы!$A$1:$F$101,I38+1),0)</f>
        <v>0</v>
      </c>
      <c r="U38" s="31">
        <f>IF(AND(L38&lt;&gt;0,K38&lt;=5),VLOOKUP(L38,[1]баллы!$A$1:$F$101,K38+1),0)</f>
        <v>0</v>
      </c>
      <c r="V38" s="32"/>
      <c r="W38" s="32"/>
      <c r="X38" s="32">
        <f>ABS(W38-V38)*5</f>
        <v>0</v>
      </c>
      <c r="Y38" s="31">
        <f>IF(AND(N38&lt;&gt;0,M38&lt;=5),VLOOKUP(N38,[1]баллы!$A$1:$F$101,M38+1),0)</f>
        <v>0</v>
      </c>
      <c r="Z38" s="31">
        <f>IF(AND(P38&lt;&gt;0,O38&lt;=5),VLOOKUP(P38,[1]баллы!$A$1:$F$101,O38+1),0)</f>
        <v>0</v>
      </c>
      <c r="AA38" s="31">
        <f>IF(AND(R38&lt;&gt;0,Q38&lt;=5),VLOOKUP(R38,[1]баллы!$A$1:$F$101,Q38+1),0)</f>
        <v>0</v>
      </c>
      <c r="AB38" s="33">
        <f>S38+T38+U38+X38+Y38+Z38+AA38</f>
        <v>0</v>
      </c>
      <c r="AC38" s="34" t="e">
        <f>AB38/F38</f>
        <v>#DIV/0!</v>
      </c>
    </row>
    <row r="39" spans="1:29" s="27" customFormat="1">
      <c r="A39" s="26"/>
      <c r="B39" s="27" t="s">
        <v>14</v>
      </c>
      <c r="C39" s="27" t="s">
        <v>27</v>
      </c>
      <c r="D39" s="27">
        <v>1992</v>
      </c>
      <c r="E39" s="28">
        <v>21</v>
      </c>
      <c r="F39" s="26">
        <f>COUNTA(H39,J39,L39,N39,P39,R39)</f>
        <v>0</v>
      </c>
      <c r="G39" s="26"/>
      <c r="H39" s="29"/>
      <c r="I39" s="26"/>
      <c r="J39" s="30"/>
      <c r="K39" s="26"/>
      <c r="L39" s="30"/>
      <c r="M39" s="26"/>
      <c r="N39" s="30"/>
      <c r="O39" s="26"/>
      <c r="P39" s="30"/>
      <c r="Q39" s="26"/>
      <c r="R39" s="30"/>
      <c r="S39" s="31">
        <f>IF(AND(H39&lt;&gt;0,G39&lt;=5),VLOOKUP(H39,[1]баллы!$A$1:$F$101,G39+1),0)</f>
        <v>0</v>
      </c>
      <c r="T39" s="31">
        <f>IF(AND(J39&lt;&gt;0,I39&lt;=5),VLOOKUP(J39,[1]баллы!$A$1:$F$101,I39+1),0)</f>
        <v>0</v>
      </c>
      <c r="U39" s="31">
        <f>IF(AND(L39&lt;&gt;0,K39&lt;=5),VLOOKUP(L39,[1]баллы!$A$1:$F$101,K39+1),0)</f>
        <v>0</v>
      </c>
      <c r="V39" s="32"/>
      <c r="W39" s="32"/>
      <c r="X39" s="32">
        <f>ABS(W39-V39)*5</f>
        <v>0</v>
      </c>
      <c r="Y39" s="31">
        <f>IF(AND(N39&lt;&gt;0,M39&lt;=5),VLOOKUP(N39,[1]баллы!$A$1:$F$101,M39+1),0)</f>
        <v>0</v>
      </c>
      <c r="Z39" s="31">
        <f>IF(AND(P39&lt;&gt;0,O39&lt;=5),VLOOKUP(P39,[1]баллы!$A$1:$F$101,O39+1),0)</f>
        <v>0</v>
      </c>
      <c r="AA39" s="31">
        <f>IF(AND(R39&lt;&gt;0,Q39&lt;=5),VLOOKUP(R39,[1]баллы!$A$1:$F$101,Q39+1),0)</f>
        <v>0</v>
      </c>
      <c r="AB39" s="33">
        <f>S39+T39+U39+X39+Y39+Z39+AA39</f>
        <v>0</v>
      </c>
      <c r="AC39" s="34" t="e">
        <f>AB39/F39</f>
        <v>#DIV/0!</v>
      </c>
    </row>
    <row r="40" spans="1:29" s="27" customFormat="1">
      <c r="A40" s="26"/>
      <c r="B40" s="27" t="s">
        <v>35</v>
      </c>
      <c r="C40" s="27" t="s">
        <v>30</v>
      </c>
      <c r="D40" s="27">
        <v>1994</v>
      </c>
      <c r="E40" s="28">
        <v>22</v>
      </c>
      <c r="F40" s="26">
        <f>COUNTA(H40,J40,L40,N40,P40,R40)</f>
        <v>0</v>
      </c>
      <c r="G40" s="26"/>
      <c r="H40" s="35"/>
      <c r="I40" s="26"/>
      <c r="J40" s="35"/>
      <c r="K40" s="26"/>
      <c r="L40" s="35"/>
      <c r="M40" s="26"/>
      <c r="N40" s="30"/>
      <c r="O40" s="26"/>
      <c r="P40" s="30"/>
      <c r="Q40" s="26"/>
      <c r="R40" s="35"/>
      <c r="S40" s="31">
        <f>IF(AND(H40&lt;&gt;0,G40&lt;=5),VLOOKUP(H40,[1]баллы!$A$1:$F$101,G40+1),0)</f>
        <v>0</v>
      </c>
      <c r="T40" s="31">
        <f>IF(AND(J40&lt;&gt;0,I40&lt;=5),VLOOKUP(J40,[1]баллы!$A$1:$F$101,I40+1),0)</f>
        <v>0</v>
      </c>
      <c r="U40" s="31">
        <f>IF(AND(L40&lt;&gt;0,K40&lt;=5),VLOOKUP(L40,[1]баллы!$A$1:$F$101,K40+1),0)</f>
        <v>0</v>
      </c>
      <c r="V40" s="32"/>
      <c r="W40" s="32"/>
      <c r="X40" s="32">
        <f>ABS(W40-V40)*5</f>
        <v>0</v>
      </c>
      <c r="Y40" s="31">
        <f>IF(AND(N40&lt;&gt;0,M40&lt;=5),VLOOKUP(N40,[1]баллы!$A$1:$F$101,M40+1),0)</f>
        <v>0</v>
      </c>
      <c r="Z40" s="31">
        <f>IF(AND(P40&lt;&gt;0,O40&lt;=5),VLOOKUP(P40,[1]баллы!$A$1:$F$101,O40+1),0)</f>
        <v>0</v>
      </c>
      <c r="AA40" s="31">
        <f>IF(AND(R40&lt;&gt;0,Q40&lt;=5),VLOOKUP(R40,[1]баллы!$A$1:$F$101,Q40+1),0)</f>
        <v>0</v>
      </c>
      <c r="AB40" s="33">
        <f>S40+T40+U40+X40+Y40+Z40+AA40</f>
        <v>0</v>
      </c>
      <c r="AC40" s="34" t="e">
        <f>AB40/F40</f>
        <v>#DIV/0!</v>
      </c>
    </row>
    <row r="41" spans="1:29" s="27" customFormat="1">
      <c r="A41" s="26"/>
      <c r="B41" s="36" t="s">
        <v>61</v>
      </c>
      <c r="C41" s="36" t="s">
        <v>28</v>
      </c>
      <c r="D41" s="27">
        <v>1979</v>
      </c>
      <c r="E41" s="28">
        <v>23</v>
      </c>
      <c r="F41" s="26">
        <f>COUNTA(H41,J41,L41,N41,P41,R41)</f>
        <v>0</v>
      </c>
      <c r="G41" s="26"/>
      <c r="H41" s="35"/>
      <c r="I41" s="26"/>
      <c r="J41" s="35"/>
      <c r="K41" s="26"/>
      <c r="L41" s="35"/>
      <c r="M41" s="26"/>
      <c r="N41" s="30"/>
      <c r="O41" s="26"/>
      <c r="P41" s="30"/>
      <c r="Q41" s="26"/>
      <c r="R41" s="35"/>
      <c r="S41" s="31">
        <f>IF(AND(H41&lt;&gt;0,G41&lt;=5),VLOOKUP(H41,[1]баллы!$A$1:$F$101,G41+1),0)</f>
        <v>0</v>
      </c>
      <c r="T41" s="31">
        <f>IF(AND(J41&lt;&gt;0,I41&lt;=5),VLOOKUP(J41,[1]баллы!$A$1:$F$101,I41+1),0)</f>
        <v>0</v>
      </c>
      <c r="U41" s="31">
        <f>IF(AND(L41&lt;&gt;0,K41&lt;=5),VLOOKUP(L41,[1]баллы!$A$1:$F$101,K41+1),0)</f>
        <v>0</v>
      </c>
      <c r="V41" s="32"/>
      <c r="W41" s="32"/>
      <c r="X41" s="32">
        <f>ABS(W41-V41)*5</f>
        <v>0</v>
      </c>
      <c r="Y41" s="31">
        <f>IF(AND(N41&lt;&gt;0,M41&lt;=5),VLOOKUP(N41,[1]баллы!$A$1:$F$101,M41+1),0)</f>
        <v>0</v>
      </c>
      <c r="Z41" s="31">
        <f>IF(AND(P41&lt;&gt;0,O41&lt;=5),VLOOKUP(P41,[1]баллы!$A$1:$F$101,O41+1),0)</f>
        <v>0</v>
      </c>
      <c r="AA41" s="31">
        <f>IF(AND(R41&lt;&gt;0,Q41&lt;=5),VLOOKUP(R41,[1]баллы!$A$1:$F$101,Q41+1),0)</f>
        <v>0</v>
      </c>
      <c r="AB41" s="33">
        <f>S41+T41+U41+X41+Y41+Z41+AA41</f>
        <v>0</v>
      </c>
      <c r="AC41" s="34" t="e">
        <f>AB41/F41</f>
        <v>#DIV/0!</v>
      </c>
    </row>
    <row r="42" spans="1:29" s="27" customFormat="1">
      <c r="A42" s="26"/>
      <c r="B42" s="36" t="s">
        <v>122</v>
      </c>
      <c r="C42" s="36" t="s">
        <v>26</v>
      </c>
      <c r="D42" s="27">
        <v>1978</v>
      </c>
      <c r="E42" s="28">
        <v>24</v>
      </c>
      <c r="F42" s="26">
        <f>COUNTA(H42,J42,L42,N42,P42,R42)</f>
        <v>0</v>
      </c>
      <c r="G42" s="26"/>
      <c r="H42" s="29"/>
      <c r="I42" s="26"/>
      <c r="J42" s="30"/>
      <c r="K42" s="26"/>
      <c r="L42" s="30"/>
      <c r="M42" s="26"/>
      <c r="N42" s="30"/>
      <c r="O42" s="26"/>
      <c r="P42" s="30"/>
      <c r="Q42" s="26"/>
      <c r="R42" s="30"/>
      <c r="S42" s="31">
        <f>IF(AND(H42&lt;&gt;0,G42&lt;=5),VLOOKUP(H42,[1]баллы!$A$1:$F$101,G42+1),0)</f>
        <v>0</v>
      </c>
      <c r="T42" s="31">
        <f>IF(AND(J42&lt;&gt;0,I42&lt;=5),VLOOKUP(J42,[1]баллы!$A$1:$F$101,I42+1),0)</f>
        <v>0</v>
      </c>
      <c r="U42" s="31">
        <f>IF(AND(L42&lt;&gt;0,K42&lt;=5),VLOOKUP(L42,[1]баллы!$A$1:$F$101,K42+1),0)</f>
        <v>0</v>
      </c>
      <c r="V42" s="32"/>
      <c r="W42" s="32"/>
      <c r="X42" s="32">
        <f>ABS(W42-V42)*5</f>
        <v>0</v>
      </c>
      <c r="Y42" s="31">
        <f>IF(AND(N42&lt;&gt;0,M42&lt;=5),VLOOKUP(N42,[1]баллы!$A$1:$F$101,M42+1),0)</f>
        <v>0</v>
      </c>
      <c r="Z42" s="31">
        <f>IF(AND(P42&lt;&gt;0,O42&lt;=5),VLOOKUP(P42,[1]баллы!$A$1:$F$101,O42+1),0)</f>
        <v>0</v>
      </c>
      <c r="AA42" s="31">
        <f>IF(AND(R42&lt;&gt;0,Q42&lt;=5),VLOOKUP(R42,[1]баллы!$A$1:$F$101,Q42+1),0)</f>
        <v>0</v>
      </c>
      <c r="AB42" s="33">
        <f>S42+T42+U42+X42+Y42+Z42+AA42</f>
        <v>0</v>
      </c>
      <c r="AC42" s="34" t="e">
        <f>AB42/F42</f>
        <v>#DIV/0!</v>
      </c>
    </row>
    <row r="43" spans="1:29" s="40" customFormat="1">
      <c r="A43" s="26"/>
      <c r="B43" s="27" t="s">
        <v>54</v>
      </c>
      <c r="C43" s="27" t="s">
        <v>26</v>
      </c>
      <c r="D43" s="27">
        <v>1975</v>
      </c>
      <c r="E43" s="28">
        <v>25</v>
      </c>
      <c r="F43" s="26">
        <f>COUNTA(H43,J43,L43,N43,P43,R43)</f>
        <v>0</v>
      </c>
      <c r="G43" s="26"/>
      <c r="H43" s="29"/>
      <c r="I43" s="26"/>
      <c r="J43" s="35"/>
      <c r="K43" s="26"/>
      <c r="L43" s="35"/>
      <c r="M43" s="26"/>
      <c r="N43" s="30"/>
      <c r="O43" s="26"/>
      <c r="P43" s="30"/>
      <c r="Q43" s="26"/>
      <c r="R43" s="35"/>
      <c r="S43" s="31">
        <f>IF(AND(H43&lt;&gt;0,G43&lt;=5),VLOOKUP(H43,[1]баллы!$A$1:$F$101,G43+1),0)</f>
        <v>0</v>
      </c>
      <c r="T43" s="31">
        <f>IF(AND(J43&lt;&gt;0,I43&lt;=5),VLOOKUP(J43,[1]баллы!$A$1:$F$101,I43+1),0)</f>
        <v>0</v>
      </c>
      <c r="U43" s="31">
        <f>IF(AND(L43&lt;&gt;0,K43&lt;=5),VLOOKUP(L43,[1]баллы!$A$1:$F$101,K43+1),0)</f>
        <v>0</v>
      </c>
      <c r="V43" s="32"/>
      <c r="W43" s="32"/>
      <c r="X43" s="32">
        <f>ABS(W43-V43)*5</f>
        <v>0</v>
      </c>
      <c r="Y43" s="31">
        <f>IF(AND(N43&lt;&gt;0,M43&lt;=5),VLOOKUP(N43,[1]баллы!$A$1:$F$101,M43+1),0)</f>
        <v>0</v>
      </c>
      <c r="Z43" s="31">
        <f>IF(AND(P43&lt;&gt;0,O43&lt;=5),VLOOKUP(P43,[1]баллы!$A$1:$F$101,O43+1),0)</f>
        <v>0</v>
      </c>
      <c r="AA43" s="31">
        <f>IF(AND(R43&lt;&gt;0,Q43&lt;=5),VLOOKUP(R43,[1]баллы!$A$1:$F$101,Q43+1),0)</f>
        <v>0</v>
      </c>
      <c r="AB43" s="33">
        <f>S43+T43+U43+X43+Y43+Z43+AA43</f>
        <v>0</v>
      </c>
      <c r="AC43" s="34" t="e">
        <f>AB43/F43</f>
        <v>#DIV/0!</v>
      </c>
    </row>
    <row r="44" spans="1:29" s="27" customFormat="1">
      <c r="A44" s="26"/>
      <c r="B44" s="27" t="s">
        <v>91</v>
      </c>
      <c r="C44" s="27" t="s">
        <v>26</v>
      </c>
      <c r="D44" s="27">
        <v>1982</v>
      </c>
      <c r="E44" s="28">
        <v>27</v>
      </c>
      <c r="F44" s="26">
        <f>COUNTA(H44,J44,L44,N44,P44,R44)</f>
        <v>0</v>
      </c>
      <c r="G44" s="26"/>
      <c r="H44" s="35"/>
      <c r="I44" s="26"/>
      <c r="J44" s="35"/>
      <c r="K44" s="26"/>
      <c r="L44" s="35"/>
      <c r="M44" s="26"/>
      <c r="N44" s="30"/>
      <c r="O44" s="26"/>
      <c r="P44" s="30"/>
      <c r="Q44" s="26"/>
      <c r="R44" s="35"/>
      <c r="S44" s="31">
        <f>IF(AND(H44&lt;&gt;0,G44&lt;=5),VLOOKUP(H44,[1]баллы!$A$1:$F$101,G44+1),0)</f>
        <v>0</v>
      </c>
      <c r="T44" s="31">
        <f>IF(AND(J44&lt;&gt;0,I44&lt;=5),VLOOKUP(J44,[1]баллы!$A$1:$F$101,I44+1),0)</f>
        <v>0</v>
      </c>
      <c r="U44" s="31">
        <f>IF(AND(L44&lt;&gt;0,K44&lt;=5),VLOOKUP(L44,[1]баллы!$A$1:$F$101,K44+1),0)</f>
        <v>0</v>
      </c>
      <c r="V44" s="32"/>
      <c r="W44" s="32"/>
      <c r="X44" s="32">
        <f>ABS(W44-V44)*5</f>
        <v>0</v>
      </c>
      <c r="Y44" s="31">
        <f>IF(AND(N44&lt;&gt;0,M44&lt;=5),VLOOKUP(N44,[1]баллы!$A$1:$F$101,M44+1),0)</f>
        <v>0</v>
      </c>
      <c r="Z44" s="31">
        <f>IF(AND(P44&lt;&gt;0,O44&lt;=5),VLOOKUP(P44,[1]баллы!$A$1:$F$101,O44+1),0)</f>
        <v>0</v>
      </c>
      <c r="AA44" s="31">
        <f>IF(AND(R44&lt;&gt;0,Q44&lt;=5),VLOOKUP(R44,[1]баллы!$A$1:$F$101,Q44+1),0)</f>
        <v>0</v>
      </c>
      <c r="AB44" s="33">
        <f>S44+T44+U44+X44+Y44+Z44+AA44</f>
        <v>0</v>
      </c>
      <c r="AC44" s="34" t="e">
        <f>AB44/F44</f>
        <v>#DIV/0!</v>
      </c>
    </row>
    <row r="45" spans="1:29" s="40" customFormat="1">
      <c r="A45" s="26"/>
      <c r="B45" s="27" t="s">
        <v>104</v>
      </c>
      <c r="C45" s="27" t="s">
        <v>27</v>
      </c>
      <c r="D45" s="27">
        <v>1971</v>
      </c>
      <c r="E45" s="28">
        <v>28</v>
      </c>
      <c r="F45" s="26">
        <f>COUNTA(H45,J45,L45,N45,P45,R45)</f>
        <v>0</v>
      </c>
      <c r="G45" s="26"/>
      <c r="H45" s="35"/>
      <c r="I45" s="26"/>
      <c r="J45" s="35"/>
      <c r="K45" s="26"/>
      <c r="L45" s="35"/>
      <c r="M45" s="26"/>
      <c r="N45" s="30"/>
      <c r="O45" s="26"/>
      <c r="P45" s="30"/>
      <c r="Q45" s="26"/>
      <c r="R45" s="35"/>
      <c r="S45" s="31">
        <f>IF(AND(H45&lt;&gt;0,G45&lt;=5),VLOOKUP(H45,[1]баллы!$A$1:$F$101,G45+1),0)</f>
        <v>0</v>
      </c>
      <c r="T45" s="31">
        <f>IF(AND(J45&lt;&gt;0,I45&lt;=5),VLOOKUP(J45,[1]баллы!$A$1:$F$101,I45+1),0)</f>
        <v>0</v>
      </c>
      <c r="U45" s="31">
        <f>IF(AND(L45&lt;&gt;0,K45&lt;=5),VLOOKUP(L45,[1]баллы!$A$1:$F$101,K45+1),0)</f>
        <v>0</v>
      </c>
      <c r="V45" s="32"/>
      <c r="W45" s="32"/>
      <c r="X45" s="32">
        <f>ABS(W45-V45)*5</f>
        <v>0</v>
      </c>
      <c r="Y45" s="31">
        <f>IF(AND(N45&lt;&gt;0,M45&lt;=5),VLOOKUP(N45,[1]баллы!$A$1:$F$101,M45+1),0)</f>
        <v>0</v>
      </c>
      <c r="Z45" s="31">
        <f>IF(AND(P45&lt;&gt;0,O45&lt;=5),VLOOKUP(P45,[1]баллы!$A$1:$F$101,O45+1),0)</f>
        <v>0</v>
      </c>
      <c r="AA45" s="31">
        <f>IF(AND(R45&lt;&gt;0,Q45&lt;=5),VLOOKUP(R45,[1]баллы!$A$1:$F$101,Q45+1),0)</f>
        <v>0</v>
      </c>
      <c r="AB45" s="33">
        <f>S45+T45+U45+X45+Y45+Z45+AA45</f>
        <v>0</v>
      </c>
      <c r="AC45" s="34" t="e">
        <f>AB45/F45</f>
        <v>#DIV/0!</v>
      </c>
    </row>
    <row r="46" spans="1:29" s="27" customFormat="1">
      <c r="A46" s="26"/>
      <c r="B46" s="36" t="s">
        <v>60</v>
      </c>
      <c r="C46" s="36" t="s">
        <v>26</v>
      </c>
      <c r="D46" s="27">
        <v>1971</v>
      </c>
      <c r="E46" s="28">
        <v>30</v>
      </c>
      <c r="F46" s="26">
        <f>COUNTA(H46,J46,L46,N46,P46,R46)</f>
        <v>0</v>
      </c>
      <c r="G46" s="26"/>
      <c r="H46" s="29"/>
      <c r="I46" s="26"/>
      <c r="J46" s="30"/>
      <c r="K46" s="26"/>
      <c r="L46" s="30"/>
      <c r="M46" s="26"/>
      <c r="N46" s="30"/>
      <c r="O46" s="26"/>
      <c r="P46" s="30"/>
      <c r="Q46" s="26"/>
      <c r="R46" s="30"/>
      <c r="S46" s="31">
        <f>IF(AND(H46&lt;&gt;0,G46&lt;=5),VLOOKUP(H46,[1]баллы!$A$1:$F$101,G46+1),0)</f>
        <v>0</v>
      </c>
      <c r="T46" s="31">
        <f>IF(AND(J46&lt;&gt;0,I46&lt;=5),VLOOKUP(J46,[1]баллы!$A$1:$F$101,I46+1),0)</f>
        <v>0</v>
      </c>
      <c r="U46" s="31">
        <f>IF(AND(L46&lt;&gt;0,K46&lt;=5),VLOOKUP(L46,[1]баллы!$A$1:$F$101,K46+1),0)</f>
        <v>0</v>
      </c>
      <c r="V46" s="32"/>
      <c r="W46" s="32"/>
      <c r="X46" s="32">
        <f>ABS(W46-V46)*5</f>
        <v>0</v>
      </c>
      <c r="Y46" s="31">
        <f>IF(AND(N46&lt;&gt;0,M46&lt;=5),VLOOKUP(N46,[1]баллы!$A$1:$F$101,M46+1),0)</f>
        <v>0</v>
      </c>
      <c r="Z46" s="31">
        <f>IF(AND(P46&lt;&gt;0,O46&lt;=5),VLOOKUP(P46,[1]баллы!$A$1:$F$101,O46+1),0)</f>
        <v>0</v>
      </c>
      <c r="AA46" s="31">
        <f>IF(AND(R46&lt;&gt;0,Q46&lt;=5),VLOOKUP(R46,[1]баллы!$A$1:$F$101,Q46+1),0)</f>
        <v>0</v>
      </c>
      <c r="AB46" s="33">
        <f>S46+T46+U46+X46+Y46+Z46+AA46</f>
        <v>0</v>
      </c>
      <c r="AC46" s="34" t="e">
        <f>AB46/F46</f>
        <v>#DIV/0!</v>
      </c>
    </row>
    <row r="47" spans="1:29" s="27" customFormat="1">
      <c r="A47" s="26"/>
      <c r="B47" s="36" t="s">
        <v>36</v>
      </c>
      <c r="C47" s="36" t="s">
        <v>30</v>
      </c>
      <c r="D47" s="27">
        <v>1977</v>
      </c>
      <c r="E47" s="28">
        <v>32</v>
      </c>
      <c r="F47" s="26">
        <f>COUNTA(H47,J47,L47,N47,P47,R47)</f>
        <v>0</v>
      </c>
      <c r="G47" s="26"/>
      <c r="H47" s="35"/>
      <c r="I47" s="26"/>
      <c r="J47" s="35"/>
      <c r="K47" s="26"/>
      <c r="L47" s="35"/>
      <c r="M47" s="26"/>
      <c r="N47" s="30"/>
      <c r="O47" s="26"/>
      <c r="P47" s="30"/>
      <c r="Q47" s="26"/>
      <c r="R47" s="35"/>
      <c r="S47" s="31">
        <f>IF(AND(H47&lt;&gt;0,G47&lt;=5),VLOOKUP(H47,[1]баллы!$A$1:$F$101,G47+1),0)</f>
        <v>0</v>
      </c>
      <c r="T47" s="31">
        <f>IF(AND(J47&lt;&gt;0,I47&lt;=5),VLOOKUP(J47,[1]баллы!$A$1:$F$101,I47+1),0)</f>
        <v>0</v>
      </c>
      <c r="U47" s="31">
        <f>IF(AND(L47&lt;&gt;0,K47&lt;=5),VLOOKUP(L47,[1]баллы!$A$1:$F$101,K47+1),0)</f>
        <v>0</v>
      </c>
      <c r="V47" s="32"/>
      <c r="W47" s="32"/>
      <c r="X47" s="32">
        <f>ABS(W47-V47)*5</f>
        <v>0</v>
      </c>
      <c r="Y47" s="31">
        <f>IF(AND(N47&lt;&gt;0,M47&lt;=5),VLOOKUP(N47,[1]баллы!$A$1:$F$101,M47+1),0)</f>
        <v>0</v>
      </c>
      <c r="Z47" s="31">
        <f>IF(AND(P47&lt;&gt;0,O47&lt;=5),VLOOKUP(P47,[1]баллы!$A$1:$F$101,O47+1),0)</f>
        <v>0</v>
      </c>
      <c r="AA47" s="31">
        <f>IF(AND(R47&lt;&gt;0,Q47&lt;=5),VLOOKUP(R47,[1]баллы!$A$1:$F$101,Q47+1),0)</f>
        <v>0</v>
      </c>
      <c r="AB47" s="33">
        <f>S47+T47+U47+X47+Y47+Z47+AA47</f>
        <v>0</v>
      </c>
      <c r="AC47" s="34" t="e">
        <f>AB47/F47</f>
        <v>#DIV/0!</v>
      </c>
    </row>
    <row r="48" spans="1:29" s="27" customFormat="1">
      <c r="A48" s="26"/>
      <c r="B48" s="27" t="s">
        <v>38</v>
      </c>
      <c r="C48" s="27" t="s">
        <v>26</v>
      </c>
      <c r="D48" s="27">
        <v>1982</v>
      </c>
      <c r="E48" s="28">
        <v>33</v>
      </c>
      <c r="F48" s="26">
        <f>COUNTA(H48,J48,L48,N48,P48,R48)</f>
        <v>0</v>
      </c>
      <c r="G48" s="26"/>
      <c r="H48" s="35"/>
      <c r="I48" s="26"/>
      <c r="J48" s="35"/>
      <c r="K48" s="26"/>
      <c r="L48" s="35"/>
      <c r="M48" s="26"/>
      <c r="N48" s="30"/>
      <c r="O48" s="26"/>
      <c r="P48" s="30"/>
      <c r="Q48" s="26"/>
      <c r="R48" s="35"/>
      <c r="S48" s="31">
        <f>IF(AND(H48&lt;&gt;0,G48&lt;=5),VLOOKUP(H48,[1]баллы!$A$1:$F$101,G48+1),0)</f>
        <v>0</v>
      </c>
      <c r="T48" s="31">
        <f>IF(AND(J48&lt;&gt;0,I48&lt;=5),VLOOKUP(J48,[1]баллы!$A$1:$F$101,I48+1),0)</f>
        <v>0</v>
      </c>
      <c r="U48" s="31">
        <f>IF(AND(L48&lt;&gt;0,K48&lt;=5),VLOOKUP(L48,[1]баллы!$A$1:$F$101,K48+1),0)</f>
        <v>0</v>
      </c>
      <c r="V48" s="32"/>
      <c r="W48" s="32"/>
      <c r="X48" s="32">
        <f>ABS(W48-V48)*5</f>
        <v>0</v>
      </c>
      <c r="Y48" s="31">
        <f>IF(AND(N48&lt;&gt;0,M48&lt;=5),VLOOKUP(N48,[1]баллы!$A$1:$F$101,M48+1),0)</f>
        <v>0</v>
      </c>
      <c r="Z48" s="31">
        <f>IF(AND(P48&lt;&gt;0,O48&lt;=5),VLOOKUP(P48,[1]баллы!$A$1:$F$101,O48+1),0)</f>
        <v>0</v>
      </c>
      <c r="AA48" s="31">
        <f>IF(AND(R48&lt;&gt;0,Q48&lt;=5),VLOOKUP(R48,[1]баллы!$A$1:$F$101,Q48+1),0)</f>
        <v>0</v>
      </c>
      <c r="AB48" s="33">
        <f>S48+T48+U48+X48+Y48+Z48+AA48</f>
        <v>0</v>
      </c>
      <c r="AC48" s="34" t="e">
        <f>AB48/F48</f>
        <v>#DIV/0!</v>
      </c>
    </row>
    <row r="49" spans="1:29" s="27" customFormat="1">
      <c r="A49" s="26"/>
      <c r="B49" s="27" t="s">
        <v>101</v>
      </c>
      <c r="C49" s="27" t="s">
        <v>26</v>
      </c>
      <c r="D49" s="27">
        <v>1992</v>
      </c>
      <c r="E49" s="28">
        <v>34</v>
      </c>
      <c r="F49" s="26">
        <f>COUNTA(H49,J49,L49,N49,P49,R49)</f>
        <v>0</v>
      </c>
      <c r="G49" s="26"/>
      <c r="H49" s="35"/>
      <c r="I49" s="26"/>
      <c r="J49" s="35"/>
      <c r="K49" s="26"/>
      <c r="L49" s="35"/>
      <c r="M49" s="26"/>
      <c r="N49" s="30"/>
      <c r="O49" s="26"/>
      <c r="P49" s="30"/>
      <c r="Q49" s="26"/>
      <c r="R49" s="35"/>
      <c r="S49" s="31">
        <f>IF(AND(H49&lt;&gt;0,G49&lt;=5),VLOOKUP(H49,[1]баллы!$A$1:$F$101,G49+1),0)</f>
        <v>0</v>
      </c>
      <c r="T49" s="31">
        <f>IF(AND(J49&lt;&gt;0,I49&lt;=5),VLOOKUP(J49,[1]баллы!$A$1:$F$101,I49+1),0)</f>
        <v>0</v>
      </c>
      <c r="U49" s="31">
        <f>IF(AND(L49&lt;&gt;0,K49&lt;=5),VLOOKUP(L49,[1]баллы!$A$1:$F$101,K49+1),0)</f>
        <v>0</v>
      </c>
      <c r="V49" s="32"/>
      <c r="W49" s="32"/>
      <c r="X49" s="32">
        <f>ABS(W49-V49)*5</f>
        <v>0</v>
      </c>
      <c r="Y49" s="31">
        <f>IF(AND(N49&lt;&gt;0,M49&lt;=5),VLOOKUP(N49,[1]баллы!$A$1:$F$101,M49+1),0)</f>
        <v>0</v>
      </c>
      <c r="Z49" s="31">
        <f>IF(AND(P49&lt;&gt;0,O49&lt;=5),VLOOKUP(P49,[1]баллы!$A$1:$F$101,O49+1),0)</f>
        <v>0</v>
      </c>
      <c r="AA49" s="31">
        <f>IF(AND(R49&lt;&gt;0,Q49&lt;=5),VLOOKUP(R49,[1]баллы!$A$1:$F$101,Q49+1),0)</f>
        <v>0</v>
      </c>
      <c r="AB49" s="33">
        <f>S49+T49+U49+X49+Y49+Z49+AA49</f>
        <v>0</v>
      </c>
      <c r="AC49" s="34" t="e">
        <f>AB49/F49</f>
        <v>#DIV/0!</v>
      </c>
    </row>
    <row r="50" spans="1:29" s="27" customFormat="1">
      <c r="A50" s="26"/>
      <c r="B50" s="27" t="s">
        <v>94</v>
      </c>
      <c r="C50" s="27" t="s">
        <v>26</v>
      </c>
      <c r="D50" s="27">
        <v>1984</v>
      </c>
      <c r="E50" s="28">
        <v>35</v>
      </c>
      <c r="F50" s="26">
        <f>COUNTA(H50,J50,L50,N50,P50,R50)</f>
        <v>0</v>
      </c>
      <c r="G50" s="26"/>
      <c r="H50" s="35"/>
      <c r="I50" s="26"/>
      <c r="J50" s="35"/>
      <c r="K50" s="26"/>
      <c r="L50" s="35"/>
      <c r="M50" s="26"/>
      <c r="N50" s="30"/>
      <c r="O50" s="26"/>
      <c r="P50" s="30"/>
      <c r="Q50" s="26"/>
      <c r="R50" s="35"/>
      <c r="S50" s="31">
        <f>IF(AND(H50&lt;&gt;0,G50&lt;=5),VLOOKUP(H50,[1]баллы!$A$1:$F$101,G50+1),0)</f>
        <v>0</v>
      </c>
      <c r="T50" s="31">
        <f>IF(AND(J50&lt;&gt;0,I50&lt;=5),VLOOKUP(J50,[1]баллы!$A$1:$F$101,I50+1),0)</f>
        <v>0</v>
      </c>
      <c r="U50" s="31">
        <f>IF(AND(L50&lt;&gt;0,K50&lt;=5),VLOOKUP(L50,[1]баллы!$A$1:$F$101,K50+1),0)</f>
        <v>0</v>
      </c>
      <c r="V50" s="32"/>
      <c r="W50" s="32"/>
      <c r="X50" s="32">
        <f>ABS(W50-V50)*5</f>
        <v>0</v>
      </c>
      <c r="Y50" s="31">
        <f>IF(AND(N50&lt;&gt;0,M50&lt;=5),VLOOKUP(N50,[1]баллы!$A$1:$F$101,M50+1),0)</f>
        <v>0</v>
      </c>
      <c r="Z50" s="31">
        <f>IF(AND(P50&lt;&gt;0,O50&lt;=5),VLOOKUP(P50,[1]баллы!$A$1:$F$101,O50+1),0)</f>
        <v>0</v>
      </c>
      <c r="AA50" s="31">
        <f>IF(AND(R50&lt;&gt;0,Q50&lt;=5),VLOOKUP(R50,[1]баллы!$A$1:$F$101,Q50+1),0)</f>
        <v>0</v>
      </c>
      <c r="AB50" s="33">
        <f>S50+T50+U50+X50+Y50+Z50+AA50</f>
        <v>0</v>
      </c>
      <c r="AC50" s="34" t="e">
        <f>AB50/F50</f>
        <v>#DIV/0!</v>
      </c>
    </row>
    <row r="51" spans="1:29" s="27" customFormat="1">
      <c r="A51" s="26"/>
      <c r="B51" s="27" t="s">
        <v>96</v>
      </c>
      <c r="C51" s="27" t="s">
        <v>100</v>
      </c>
      <c r="D51" s="27">
        <v>1998</v>
      </c>
      <c r="E51" s="28">
        <v>36</v>
      </c>
      <c r="F51" s="26">
        <f>COUNTA(H51,J51,L51,N51,P51,R51)</f>
        <v>0</v>
      </c>
      <c r="G51" s="26"/>
      <c r="H51" s="35"/>
      <c r="I51" s="26"/>
      <c r="J51" s="35"/>
      <c r="K51" s="26"/>
      <c r="L51" s="35"/>
      <c r="M51" s="26"/>
      <c r="N51" s="30"/>
      <c r="O51" s="26"/>
      <c r="P51" s="30"/>
      <c r="Q51" s="26"/>
      <c r="R51" s="35"/>
      <c r="S51" s="31">
        <f>IF(AND(H51&lt;&gt;0,G51&lt;=5),VLOOKUP(H51,[1]баллы!$A$1:$F$101,G51+1),0)</f>
        <v>0</v>
      </c>
      <c r="T51" s="31">
        <f>IF(AND(J51&lt;&gt;0,I51&lt;=5),VLOOKUP(J51,[1]баллы!$A$1:$F$101,I51+1),0)</f>
        <v>0</v>
      </c>
      <c r="U51" s="31">
        <f>IF(AND(L51&lt;&gt;0,K51&lt;=5),VLOOKUP(L51,[1]баллы!$A$1:$F$101,K51+1),0)</f>
        <v>0</v>
      </c>
      <c r="V51" s="32"/>
      <c r="W51" s="32"/>
      <c r="X51" s="32">
        <f>ABS(W51-V51)*5</f>
        <v>0</v>
      </c>
      <c r="Y51" s="31">
        <f>IF(AND(N51&lt;&gt;0,M51&lt;=5),VLOOKUP(N51,[1]баллы!$A$1:$F$101,M51+1),0)</f>
        <v>0</v>
      </c>
      <c r="Z51" s="31">
        <f>IF(AND(P51&lt;&gt;0,O51&lt;=5),VLOOKUP(P51,[1]баллы!$A$1:$F$101,O51+1),0)</f>
        <v>0</v>
      </c>
      <c r="AA51" s="31">
        <f>IF(AND(R51&lt;&gt;0,Q51&lt;=5),VLOOKUP(R51,[1]баллы!$A$1:$F$101,Q51+1),0)</f>
        <v>0</v>
      </c>
      <c r="AB51" s="33">
        <f>S51+T51+U51+X51+Y51+Z51+AA51</f>
        <v>0</v>
      </c>
      <c r="AC51" s="34" t="e">
        <f>AB51/F51</f>
        <v>#DIV/0!</v>
      </c>
    </row>
    <row r="52" spans="1:29" s="27" customFormat="1">
      <c r="A52" s="26"/>
      <c r="B52" s="36" t="s">
        <v>80</v>
      </c>
      <c r="C52" s="36" t="s">
        <v>26</v>
      </c>
      <c r="D52" s="27">
        <v>1998</v>
      </c>
      <c r="E52" s="28">
        <v>37</v>
      </c>
      <c r="F52" s="26">
        <f>COUNTA(H52,J52,L52,N52,P52,R52)</f>
        <v>0</v>
      </c>
      <c r="G52" s="26"/>
      <c r="H52" s="35"/>
      <c r="I52" s="26"/>
      <c r="J52" s="35"/>
      <c r="K52" s="26"/>
      <c r="L52" s="35"/>
      <c r="M52" s="26"/>
      <c r="N52" s="30"/>
      <c r="O52" s="26"/>
      <c r="P52" s="30"/>
      <c r="Q52" s="26"/>
      <c r="R52" s="35"/>
      <c r="S52" s="31">
        <f>IF(AND(H52&lt;&gt;0,G52&lt;=5),VLOOKUP(H52,[1]баллы!$A$1:$F$101,G52+1),0)</f>
        <v>0</v>
      </c>
      <c r="T52" s="31">
        <f>IF(AND(J52&lt;&gt;0,I52&lt;=5),VLOOKUP(J52,[1]баллы!$A$1:$F$101,I52+1),0)</f>
        <v>0</v>
      </c>
      <c r="U52" s="31">
        <f>IF(AND(L52&lt;&gt;0,K52&lt;=5),VLOOKUP(L52,[1]баллы!$A$1:$F$101,K52+1),0)</f>
        <v>0</v>
      </c>
      <c r="V52" s="32"/>
      <c r="W52" s="32"/>
      <c r="X52" s="32">
        <f>ABS(W52-V52)*5</f>
        <v>0</v>
      </c>
      <c r="Y52" s="31">
        <f>IF(AND(N52&lt;&gt;0,M52&lt;=5),VLOOKUP(N52,[1]баллы!$A$1:$F$101,M52+1),0)</f>
        <v>0</v>
      </c>
      <c r="Z52" s="31">
        <f>IF(AND(P52&lt;&gt;0,O52&lt;=5),VLOOKUP(P52,[1]баллы!$A$1:$F$101,O52+1),0)</f>
        <v>0</v>
      </c>
      <c r="AA52" s="31">
        <f>IF(AND(R52&lt;&gt;0,Q52&lt;=5),VLOOKUP(R52,[1]баллы!$A$1:$F$101,Q52+1),0)</f>
        <v>0</v>
      </c>
      <c r="AB52" s="33">
        <f>S52+T52+U52+X52+Y52+Z52+AA52</f>
        <v>0</v>
      </c>
      <c r="AC52" s="34" t="e">
        <f>AB52/F52</f>
        <v>#DIV/0!</v>
      </c>
    </row>
    <row r="53" spans="1:29" s="27" customFormat="1">
      <c r="A53" s="26"/>
      <c r="B53" s="27" t="s">
        <v>105</v>
      </c>
      <c r="C53" s="27" t="s">
        <v>26</v>
      </c>
      <c r="D53" s="27">
        <v>1983</v>
      </c>
      <c r="E53" s="28">
        <v>39</v>
      </c>
      <c r="F53" s="26">
        <f>COUNTA(H53,J53,L53,N53,P53,R53)</f>
        <v>0</v>
      </c>
      <c r="G53" s="26"/>
      <c r="H53" s="35"/>
      <c r="I53" s="26"/>
      <c r="J53" s="35"/>
      <c r="K53" s="26"/>
      <c r="L53" s="35"/>
      <c r="M53" s="26"/>
      <c r="N53" s="30"/>
      <c r="O53" s="26"/>
      <c r="P53" s="30"/>
      <c r="Q53" s="26"/>
      <c r="R53" s="35"/>
      <c r="S53" s="31">
        <f>IF(AND(H53&lt;&gt;0,G53&lt;=5),VLOOKUP(H53,[1]баллы!$A$1:$F$101,G53+1),0)</f>
        <v>0</v>
      </c>
      <c r="T53" s="31">
        <f>IF(AND(J53&lt;&gt;0,I53&lt;=5),VLOOKUP(J53,[1]баллы!$A$1:$F$101,I53+1),0)</f>
        <v>0</v>
      </c>
      <c r="U53" s="31">
        <f>IF(AND(L53&lt;&gt;0,K53&lt;=5),VLOOKUP(L53,[1]баллы!$A$1:$F$101,K53+1),0)</f>
        <v>0</v>
      </c>
      <c r="V53" s="32"/>
      <c r="W53" s="32"/>
      <c r="X53" s="32">
        <f>ABS(W53-V53)*5</f>
        <v>0</v>
      </c>
      <c r="Y53" s="31">
        <f>IF(AND(N53&lt;&gt;0,M53&lt;=5),VLOOKUP(N53,[1]баллы!$A$1:$F$101,M53+1),0)</f>
        <v>0</v>
      </c>
      <c r="Z53" s="31">
        <f>IF(AND(P53&lt;&gt;0,O53&lt;=5),VLOOKUP(P53,[1]баллы!$A$1:$F$101,O53+1),0)</f>
        <v>0</v>
      </c>
      <c r="AA53" s="31">
        <f>IF(AND(R53&lt;&gt;0,Q53&lt;=5),VLOOKUP(R53,[1]баллы!$A$1:$F$101,Q53+1),0)</f>
        <v>0</v>
      </c>
      <c r="AB53" s="33">
        <f>S53+T53+U53+X53+Y53+Z53+AA53</f>
        <v>0</v>
      </c>
      <c r="AC53" s="34" t="e">
        <f>AB53/F53</f>
        <v>#DIV/0!</v>
      </c>
    </row>
    <row r="54" spans="1:29" s="27" customFormat="1">
      <c r="A54" s="26"/>
      <c r="B54" s="36" t="s">
        <v>43</v>
      </c>
      <c r="C54" s="36" t="s">
        <v>26</v>
      </c>
      <c r="D54" s="27">
        <v>1975</v>
      </c>
      <c r="E54" s="28">
        <v>42</v>
      </c>
      <c r="F54" s="26">
        <f>COUNTA(H54,J54,L54,N54,P54,R54)</f>
        <v>0</v>
      </c>
      <c r="G54" s="26"/>
      <c r="H54" s="35"/>
      <c r="I54" s="26"/>
      <c r="J54" s="35"/>
      <c r="K54" s="26"/>
      <c r="L54" s="35"/>
      <c r="M54" s="26"/>
      <c r="N54" s="30"/>
      <c r="O54" s="26"/>
      <c r="P54" s="30"/>
      <c r="Q54" s="26"/>
      <c r="R54" s="35"/>
      <c r="S54" s="31">
        <f>IF(AND(H54&lt;&gt;0,G54&lt;=5),VLOOKUP(H54,[1]баллы!$A$1:$F$101,G54+1),0)</f>
        <v>0</v>
      </c>
      <c r="T54" s="31">
        <f>IF(AND(J54&lt;&gt;0,I54&lt;=5),VLOOKUP(J54,[1]баллы!$A$1:$F$101,I54+1),0)</f>
        <v>0</v>
      </c>
      <c r="U54" s="31">
        <f>IF(AND(L54&lt;&gt;0,K54&lt;=5),VLOOKUP(L54,[1]баллы!$A$1:$F$101,K54+1),0)</f>
        <v>0</v>
      </c>
      <c r="V54" s="32"/>
      <c r="W54" s="32"/>
      <c r="X54" s="32">
        <f>ABS(W54-V54)*5</f>
        <v>0</v>
      </c>
      <c r="Y54" s="31">
        <f>IF(AND(N54&lt;&gt;0,M54&lt;=5),VLOOKUP(N54,[1]баллы!$A$1:$F$101,M54+1),0)</f>
        <v>0</v>
      </c>
      <c r="Z54" s="31">
        <f>IF(AND(P54&lt;&gt;0,O54&lt;=5),VLOOKUP(P54,[1]баллы!$A$1:$F$101,O54+1),0)</f>
        <v>0</v>
      </c>
      <c r="AA54" s="31">
        <f>IF(AND(R54&lt;&gt;0,Q54&lt;=5),VLOOKUP(R54,[1]баллы!$A$1:$F$101,Q54+1),0)</f>
        <v>0</v>
      </c>
      <c r="AB54" s="33">
        <f>S54+T54+U54+X54+Y54+Z54+AA54</f>
        <v>0</v>
      </c>
      <c r="AC54" s="34" t="e">
        <f>AB54/F54</f>
        <v>#DIV/0!</v>
      </c>
    </row>
    <row r="55" spans="1:29" s="27" customFormat="1">
      <c r="A55" s="26"/>
      <c r="B55" s="27" t="s">
        <v>99</v>
      </c>
      <c r="C55" s="27" t="s">
        <v>30</v>
      </c>
      <c r="D55" s="27">
        <v>1998</v>
      </c>
      <c r="E55" s="28">
        <v>43</v>
      </c>
      <c r="F55" s="26">
        <f>COUNTA(H55,J55,L55,N55,P55,R55)</f>
        <v>0</v>
      </c>
      <c r="G55" s="26"/>
      <c r="H55" s="35"/>
      <c r="I55" s="26"/>
      <c r="J55" s="35"/>
      <c r="K55" s="26"/>
      <c r="L55" s="35"/>
      <c r="M55" s="26"/>
      <c r="N55" s="30"/>
      <c r="O55" s="26"/>
      <c r="P55" s="30"/>
      <c r="Q55" s="26"/>
      <c r="R55" s="35"/>
      <c r="S55" s="31">
        <f>IF(AND(H55&lt;&gt;0,G55&lt;=5),VLOOKUP(H55,[1]баллы!$A$1:$F$101,G55+1),0)</f>
        <v>0</v>
      </c>
      <c r="T55" s="31">
        <f>IF(AND(J55&lt;&gt;0,I55&lt;=5),VLOOKUP(J55,[1]баллы!$A$1:$F$101,I55+1),0)</f>
        <v>0</v>
      </c>
      <c r="U55" s="31">
        <f>IF(AND(L55&lt;&gt;0,K55&lt;=5),VLOOKUP(L55,[1]баллы!$A$1:$F$101,K55+1),0)</f>
        <v>0</v>
      </c>
      <c r="V55" s="32"/>
      <c r="W55" s="32"/>
      <c r="X55" s="32">
        <f>ABS(W55-V55)*5</f>
        <v>0</v>
      </c>
      <c r="Y55" s="31">
        <f>IF(AND(N55&lt;&gt;0,M55&lt;=5),VLOOKUP(N55,[1]баллы!$A$1:$F$101,M55+1),0)</f>
        <v>0</v>
      </c>
      <c r="Z55" s="31">
        <f>IF(AND(P55&lt;&gt;0,O55&lt;=5),VLOOKUP(P55,[1]баллы!$A$1:$F$101,O55+1),0)</f>
        <v>0</v>
      </c>
      <c r="AA55" s="31">
        <f>IF(AND(R55&lt;&gt;0,Q55&lt;=5),VLOOKUP(R55,[1]баллы!$A$1:$F$101,Q55+1),0)</f>
        <v>0</v>
      </c>
      <c r="AB55" s="33">
        <f>S55+T55+U55+X55+Y55+Z55+AA55</f>
        <v>0</v>
      </c>
      <c r="AC55" s="34" t="e">
        <f>AB55/F55</f>
        <v>#DIV/0!</v>
      </c>
    </row>
    <row r="56" spans="1:29" s="27" customFormat="1">
      <c r="A56" s="26"/>
      <c r="B56" s="27" t="s">
        <v>108</v>
      </c>
      <c r="C56" s="27" t="s">
        <v>27</v>
      </c>
      <c r="D56" s="27">
        <v>2002</v>
      </c>
      <c r="E56" s="28">
        <v>44</v>
      </c>
      <c r="F56" s="26">
        <f>COUNTA(H56,J56,L56,N56,P56,R56)</f>
        <v>0</v>
      </c>
      <c r="G56" s="26"/>
      <c r="H56" s="35"/>
      <c r="I56" s="26"/>
      <c r="J56" s="35"/>
      <c r="K56" s="26"/>
      <c r="L56" s="35"/>
      <c r="M56" s="26"/>
      <c r="N56" s="30"/>
      <c r="O56" s="26"/>
      <c r="P56" s="30"/>
      <c r="Q56" s="26"/>
      <c r="R56" s="35"/>
      <c r="S56" s="31">
        <f>IF(AND(H56&lt;&gt;0,G56&lt;=5),VLOOKUP(H56,[1]баллы!$A$1:$F$101,G56+1),0)</f>
        <v>0</v>
      </c>
      <c r="T56" s="31">
        <f>IF(AND(J56&lt;&gt;0,I56&lt;=5),VLOOKUP(J56,[1]баллы!$A$1:$F$101,I56+1),0)</f>
        <v>0</v>
      </c>
      <c r="U56" s="31">
        <f>IF(AND(L56&lt;&gt;0,K56&lt;=5),VLOOKUP(L56,[1]баллы!$A$1:$F$101,K56+1),0)</f>
        <v>0</v>
      </c>
      <c r="V56" s="32"/>
      <c r="W56" s="32"/>
      <c r="X56" s="32">
        <f>ABS(W56-V56)*5</f>
        <v>0</v>
      </c>
      <c r="Y56" s="31">
        <f>IF(AND(N56&lt;&gt;0,M56&lt;=5),VLOOKUP(N56,[1]баллы!$A$1:$F$101,M56+1),0)</f>
        <v>0</v>
      </c>
      <c r="Z56" s="31">
        <f>IF(AND(P56&lt;&gt;0,O56&lt;=5),VLOOKUP(P56,[1]баллы!$A$1:$F$101,O56+1),0)</f>
        <v>0</v>
      </c>
      <c r="AA56" s="31">
        <f>IF(AND(R56&lt;&gt;0,Q56&lt;=5),VLOOKUP(R56,[1]баллы!$A$1:$F$101,Q56+1),0)</f>
        <v>0</v>
      </c>
      <c r="AB56" s="33">
        <f>S56+T56+U56+X56+Y56+Z56+AA56</f>
        <v>0</v>
      </c>
      <c r="AC56" s="34" t="e">
        <f>AB56/F56</f>
        <v>#DIV/0!</v>
      </c>
    </row>
    <row r="57" spans="1:29" s="27" customFormat="1">
      <c r="A57" s="26"/>
      <c r="B57" s="27" t="s">
        <v>102</v>
      </c>
      <c r="C57" s="27" t="s">
        <v>26</v>
      </c>
      <c r="D57" s="27">
        <v>1992</v>
      </c>
      <c r="E57" s="28">
        <v>45</v>
      </c>
      <c r="F57" s="26">
        <f>COUNTA(H57,J57,L57,N57,P57,R57)</f>
        <v>0</v>
      </c>
      <c r="G57" s="26"/>
      <c r="H57" s="35"/>
      <c r="I57" s="26"/>
      <c r="J57" s="35"/>
      <c r="K57" s="26"/>
      <c r="L57" s="35"/>
      <c r="M57" s="26"/>
      <c r="N57" s="30"/>
      <c r="O57" s="26"/>
      <c r="P57" s="30"/>
      <c r="Q57" s="26"/>
      <c r="R57" s="35"/>
      <c r="S57" s="31">
        <f>IF(AND(H57&lt;&gt;0,G57&lt;=5),VLOOKUP(H57,[1]баллы!$A$1:$F$101,G57+1),0)</f>
        <v>0</v>
      </c>
      <c r="T57" s="31">
        <f>IF(AND(J57&lt;&gt;0,I57&lt;=5),VLOOKUP(J57,[1]баллы!$A$1:$F$101,I57+1),0)</f>
        <v>0</v>
      </c>
      <c r="U57" s="31">
        <f>IF(AND(L57&lt;&gt;0,K57&lt;=5),VLOOKUP(L57,[1]баллы!$A$1:$F$101,K57+1),0)</f>
        <v>0</v>
      </c>
      <c r="V57" s="32"/>
      <c r="W57" s="32"/>
      <c r="X57" s="32">
        <f>ABS(W57-V57)*5</f>
        <v>0</v>
      </c>
      <c r="Y57" s="31">
        <f>IF(AND(N57&lt;&gt;0,M57&lt;=5),VLOOKUP(N57,[1]баллы!$A$1:$F$101,M57+1),0)</f>
        <v>0</v>
      </c>
      <c r="Z57" s="31">
        <f>IF(AND(P57&lt;&gt;0,O57&lt;=5),VLOOKUP(P57,[1]баллы!$A$1:$F$101,O57+1),0)</f>
        <v>0</v>
      </c>
      <c r="AA57" s="31">
        <f>IF(AND(R57&lt;&gt;0,Q57&lt;=5),VLOOKUP(R57,[1]баллы!$A$1:$F$101,Q57+1),0)</f>
        <v>0</v>
      </c>
      <c r="AB57" s="33">
        <f>S57+T57+U57+X57+Y57+Z57+AA57</f>
        <v>0</v>
      </c>
      <c r="AC57" s="34" t="e">
        <f>AB57/F57</f>
        <v>#DIV/0!</v>
      </c>
    </row>
    <row r="58" spans="1:29" s="27" customFormat="1">
      <c r="A58" s="26"/>
      <c r="B58" s="27" t="s">
        <v>103</v>
      </c>
      <c r="C58" s="27" t="s">
        <v>30</v>
      </c>
      <c r="D58" s="27">
        <v>1985</v>
      </c>
      <c r="E58" s="28">
        <v>46</v>
      </c>
      <c r="F58" s="26">
        <f>COUNTA(H58,J58,L58,N58,P58,R58)</f>
        <v>0</v>
      </c>
      <c r="G58" s="26"/>
      <c r="H58" s="35"/>
      <c r="I58" s="26"/>
      <c r="J58" s="35"/>
      <c r="K58" s="26"/>
      <c r="L58" s="35"/>
      <c r="M58" s="26"/>
      <c r="N58" s="30"/>
      <c r="O58" s="26"/>
      <c r="P58" s="30"/>
      <c r="Q58" s="26"/>
      <c r="R58" s="35"/>
      <c r="S58" s="31">
        <f>IF(AND(H58&lt;&gt;0,G58&lt;=5),VLOOKUP(H58,[1]баллы!$A$1:$F$101,G58+1),0)</f>
        <v>0</v>
      </c>
      <c r="T58" s="31">
        <f>IF(AND(J58&lt;&gt;0,I58&lt;=5),VLOOKUP(J58,[1]баллы!$A$1:$F$101,I58+1),0)</f>
        <v>0</v>
      </c>
      <c r="U58" s="31">
        <f>IF(AND(L58&lt;&gt;0,K58&lt;=5),VLOOKUP(L58,[1]баллы!$A$1:$F$101,K58+1),0)</f>
        <v>0</v>
      </c>
      <c r="V58" s="32"/>
      <c r="W58" s="32"/>
      <c r="X58" s="32">
        <f>ABS(W58-V58)*5</f>
        <v>0</v>
      </c>
      <c r="Y58" s="31">
        <f>IF(AND(N58&lt;&gt;0,M58&lt;=5),VLOOKUP(N58,[1]баллы!$A$1:$F$101,M58+1),0)</f>
        <v>0</v>
      </c>
      <c r="Z58" s="31">
        <f>IF(AND(P58&lt;&gt;0,O58&lt;=5),VLOOKUP(P58,[1]баллы!$A$1:$F$101,O58+1),0)</f>
        <v>0</v>
      </c>
      <c r="AA58" s="31">
        <f>IF(AND(R58&lt;&gt;0,Q58&lt;=5),VLOOKUP(R58,[1]баллы!$A$1:$F$101,Q58+1),0)</f>
        <v>0</v>
      </c>
      <c r="AB58" s="33">
        <f>S58+T58+U58+X58+Y58+Z58+AA58</f>
        <v>0</v>
      </c>
      <c r="AC58" s="34" t="e">
        <f>AB58/F58</f>
        <v>#DIV/0!</v>
      </c>
    </row>
    <row r="59" spans="1:29" s="27" customFormat="1">
      <c r="A59" s="26"/>
      <c r="B59" s="27" t="s">
        <v>98</v>
      </c>
      <c r="C59" s="27" t="s">
        <v>30</v>
      </c>
      <c r="D59" s="27">
        <v>2000</v>
      </c>
      <c r="E59" s="28">
        <v>47</v>
      </c>
      <c r="F59" s="26">
        <f>COUNTA(H59,J59,L59,N59,P59,R59)</f>
        <v>0</v>
      </c>
      <c r="G59" s="26"/>
      <c r="H59" s="35"/>
      <c r="I59" s="26"/>
      <c r="J59" s="35"/>
      <c r="K59" s="26"/>
      <c r="L59" s="35"/>
      <c r="M59" s="26"/>
      <c r="N59" s="30"/>
      <c r="O59" s="26"/>
      <c r="P59" s="30"/>
      <c r="Q59" s="26"/>
      <c r="R59" s="35"/>
      <c r="S59" s="31">
        <f>IF(AND(H59&lt;&gt;0,G59&lt;=5),VLOOKUP(H59,[1]баллы!$A$1:$F$101,G59+1),0)</f>
        <v>0</v>
      </c>
      <c r="T59" s="31">
        <f>IF(AND(J59&lt;&gt;0,I59&lt;=5),VLOOKUP(J59,[1]баллы!$A$1:$F$101,I59+1),0)</f>
        <v>0</v>
      </c>
      <c r="U59" s="31">
        <f>IF(AND(L59&lt;&gt;0,K59&lt;=5),VLOOKUP(L59,[1]баллы!$A$1:$F$101,K59+1),0)</f>
        <v>0</v>
      </c>
      <c r="V59" s="32"/>
      <c r="W59" s="32"/>
      <c r="X59" s="32">
        <f>ABS(W59-V59)*5</f>
        <v>0</v>
      </c>
      <c r="Y59" s="31">
        <f>IF(AND(N59&lt;&gt;0,M59&lt;=5),VLOOKUP(N59,[1]баллы!$A$1:$F$101,M59+1),0)</f>
        <v>0</v>
      </c>
      <c r="Z59" s="31">
        <f>IF(AND(P59&lt;&gt;0,O59&lt;=5),VLOOKUP(P59,[1]баллы!$A$1:$F$101,O59+1),0)</f>
        <v>0</v>
      </c>
      <c r="AA59" s="31">
        <f>IF(AND(R59&lt;&gt;0,Q59&lt;=5),VLOOKUP(R59,[1]баллы!$A$1:$F$101,Q59+1),0)</f>
        <v>0</v>
      </c>
      <c r="AB59" s="33">
        <f>S59+T59+U59+X59+Y59+Z59+AA59</f>
        <v>0</v>
      </c>
      <c r="AC59" s="34" t="e">
        <f>AB59/F59</f>
        <v>#DIV/0!</v>
      </c>
    </row>
    <row r="60" spans="1:29" s="27" customFormat="1">
      <c r="A60" s="26"/>
      <c r="B60" s="36" t="s">
        <v>83</v>
      </c>
      <c r="C60" s="36" t="s">
        <v>26</v>
      </c>
      <c r="D60" s="27">
        <v>1998</v>
      </c>
      <c r="E60" s="28">
        <v>48</v>
      </c>
      <c r="F60" s="26">
        <f>COUNTA(H60,J60,L60,N60,P60,R60)</f>
        <v>0</v>
      </c>
      <c r="G60" s="26"/>
      <c r="H60" s="35"/>
      <c r="I60" s="26"/>
      <c r="J60" s="35"/>
      <c r="K60" s="26"/>
      <c r="L60" s="35"/>
      <c r="M60" s="26"/>
      <c r="N60" s="30"/>
      <c r="O60" s="26"/>
      <c r="P60" s="30"/>
      <c r="Q60" s="26"/>
      <c r="R60" s="35"/>
      <c r="S60" s="31">
        <f>IF(AND(H60&lt;&gt;0,G60&lt;=5),VLOOKUP(H60,[1]баллы!$A$1:$F$101,G60+1),0)</f>
        <v>0</v>
      </c>
      <c r="T60" s="31">
        <f>IF(AND(J60&lt;&gt;0,I60&lt;=5),VLOOKUP(J60,[1]баллы!$A$1:$F$101,I60+1),0)</f>
        <v>0</v>
      </c>
      <c r="U60" s="31">
        <f>IF(AND(L60&lt;&gt;0,K60&lt;=5),VLOOKUP(L60,[1]баллы!$A$1:$F$101,K60+1),0)</f>
        <v>0</v>
      </c>
      <c r="V60" s="32"/>
      <c r="W60" s="32"/>
      <c r="X60" s="32">
        <f>ABS(W60-V60)*5</f>
        <v>0</v>
      </c>
      <c r="Y60" s="31">
        <f>IF(AND(N60&lt;&gt;0,M60&lt;=5),VLOOKUP(N60,[1]баллы!$A$1:$F$101,M60+1),0)</f>
        <v>0</v>
      </c>
      <c r="Z60" s="31">
        <f>IF(AND(P60&lt;&gt;0,O60&lt;=5),VLOOKUP(P60,[1]баллы!$A$1:$F$101,O60+1),0)</f>
        <v>0</v>
      </c>
      <c r="AA60" s="31">
        <f>IF(AND(R60&lt;&gt;0,Q60&lt;=5),VLOOKUP(R60,[1]баллы!$A$1:$F$101,Q60+1),0)</f>
        <v>0</v>
      </c>
      <c r="AB60" s="33">
        <f>S60+T60+U60+X60+Y60+Z60+AA60</f>
        <v>0</v>
      </c>
      <c r="AC60" s="34" t="e">
        <f>AB60/F60</f>
        <v>#DIV/0!</v>
      </c>
    </row>
    <row r="61" spans="1:29" s="27" customFormat="1">
      <c r="A61" s="26"/>
      <c r="B61" s="27" t="s">
        <v>97</v>
      </c>
      <c r="C61" s="27" t="s">
        <v>30</v>
      </c>
      <c r="D61" s="27">
        <v>2001</v>
      </c>
      <c r="E61" s="28">
        <v>49</v>
      </c>
      <c r="F61" s="26">
        <f>COUNTA(H61,J61,L61,N61,P61,R61)</f>
        <v>0</v>
      </c>
      <c r="G61" s="26"/>
      <c r="H61" s="35"/>
      <c r="I61" s="26"/>
      <c r="J61" s="35"/>
      <c r="K61" s="26"/>
      <c r="L61" s="35"/>
      <c r="M61" s="26"/>
      <c r="N61" s="30"/>
      <c r="O61" s="26"/>
      <c r="P61" s="30"/>
      <c r="Q61" s="26"/>
      <c r="R61" s="35"/>
      <c r="S61" s="31">
        <f>IF(AND(H61&lt;&gt;0,G61&lt;=5),VLOOKUP(H61,[1]баллы!$A$1:$F$101,G61+1),0)</f>
        <v>0</v>
      </c>
      <c r="T61" s="31">
        <f>IF(AND(J61&lt;&gt;0,I61&lt;=5),VLOOKUP(J61,[1]баллы!$A$1:$F$101,I61+1),0)</f>
        <v>0</v>
      </c>
      <c r="U61" s="31">
        <f>IF(AND(L61&lt;&gt;0,K61&lt;=5),VLOOKUP(L61,[1]баллы!$A$1:$F$101,K61+1),0)</f>
        <v>0</v>
      </c>
      <c r="V61" s="32"/>
      <c r="W61" s="32"/>
      <c r="X61" s="32">
        <f>ABS(W61-V61)*5</f>
        <v>0</v>
      </c>
      <c r="Y61" s="31">
        <f>IF(AND(N61&lt;&gt;0,M61&lt;=5),VLOOKUP(N61,[1]баллы!$A$1:$F$101,M61+1),0)</f>
        <v>0</v>
      </c>
      <c r="Z61" s="31">
        <f>IF(AND(P61&lt;&gt;0,O61&lt;=5),VLOOKUP(P61,[1]баллы!$A$1:$F$101,O61+1),0)</f>
        <v>0</v>
      </c>
      <c r="AA61" s="31">
        <f>IF(AND(R61&lt;&gt;0,Q61&lt;=5),VLOOKUP(R61,[1]баллы!$A$1:$F$101,Q61+1),0)</f>
        <v>0</v>
      </c>
      <c r="AB61" s="33">
        <f>S61+T61+U61+X61+Y61+Z61+AA61</f>
        <v>0</v>
      </c>
      <c r="AC61" s="34" t="e">
        <f>AB61/F61</f>
        <v>#DIV/0!</v>
      </c>
    </row>
    <row r="62" spans="1:29" s="27" customFormat="1">
      <c r="A62" s="26"/>
      <c r="B62" s="36" t="s">
        <v>46</v>
      </c>
      <c r="C62" s="36" t="s">
        <v>26</v>
      </c>
      <c r="D62" s="27">
        <v>1981</v>
      </c>
      <c r="E62" s="28">
        <v>50</v>
      </c>
      <c r="F62" s="26">
        <f>COUNTA(H62,J62,L62,N62,P62,R62)</f>
        <v>0</v>
      </c>
      <c r="G62" s="26"/>
      <c r="H62" s="29"/>
      <c r="I62" s="26"/>
      <c r="J62" s="30"/>
      <c r="K62" s="26"/>
      <c r="L62" s="30"/>
      <c r="M62" s="26"/>
      <c r="N62" s="30"/>
      <c r="O62" s="26"/>
      <c r="P62" s="30"/>
      <c r="Q62" s="26"/>
      <c r="R62" s="30"/>
      <c r="S62" s="31">
        <f>IF(AND(H62&lt;&gt;0,G62&lt;=5),VLOOKUP(H62,[1]баллы!$A$1:$F$101,G62+1),0)</f>
        <v>0</v>
      </c>
      <c r="T62" s="31">
        <f>IF(AND(J62&lt;&gt;0,I62&lt;=5),VLOOKUP(J62,[1]баллы!$A$1:$F$101,I62+1),0)</f>
        <v>0</v>
      </c>
      <c r="U62" s="31">
        <f>IF(AND(L62&lt;&gt;0,K62&lt;=5),VLOOKUP(L62,[1]баллы!$A$1:$F$101,K62+1),0)</f>
        <v>0</v>
      </c>
      <c r="V62" s="32"/>
      <c r="W62" s="32"/>
      <c r="X62" s="32">
        <f>ABS(W62-V62)*5</f>
        <v>0</v>
      </c>
      <c r="Y62" s="31">
        <f>IF(AND(N62&lt;&gt;0,M62&lt;=5),VLOOKUP(N62,[1]баллы!$A$1:$F$101,M62+1),0)</f>
        <v>0</v>
      </c>
      <c r="Z62" s="31">
        <f>IF(AND(P62&lt;&gt;0,O62&lt;=5),VLOOKUP(P62,[1]баллы!$A$1:$F$101,O62+1),0)</f>
        <v>0</v>
      </c>
      <c r="AA62" s="31">
        <f>IF(AND(R62&lt;&gt;0,Q62&lt;=5),VLOOKUP(R62,[1]баллы!$A$1:$F$101,Q62+1),0)</f>
        <v>0</v>
      </c>
      <c r="AB62" s="33">
        <f>S62+T62+U62+X62+Y62+Z62+AA62</f>
        <v>0</v>
      </c>
      <c r="AC62" s="34" t="e">
        <f>AB62/F62</f>
        <v>#DIV/0!</v>
      </c>
    </row>
    <row r="63" spans="1:29" s="27" customFormat="1">
      <c r="A63" s="26"/>
      <c r="B63" s="27" t="s">
        <v>18</v>
      </c>
      <c r="C63" s="27" t="s">
        <v>28</v>
      </c>
      <c r="D63" s="27">
        <v>1996</v>
      </c>
      <c r="E63" s="28"/>
      <c r="F63" s="26">
        <f>COUNTA(H63,J63,L63,N63,P63,R63)</f>
        <v>0</v>
      </c>
      <c r="G63" s="26"/>
      <c r="H63" s="35"/>
      <c r="I63" s="26"/>
      <c r="J63" s="35"/>
      <c r="K63" s="26"/>
      <c r="L63" s="35"/>
      <c r="M63" s="26"/>
      <c r="N63" s="30"/>
      <c r="O63" s="26"/>
      <c r="P63" s="30"/>
      <c r="Q63" s="26"/>
      <c r="R63" s="35"/>
      <c r="S63" s="31">
        <f>IF(AND(H63&lt;&gt;0,G63&lt;=5),VLOOKUP(H63,[1]баллы!$A$1:$F$101,G63+1),0)</f>
        <v>0</v>
      </c>
      <c r="T63" s="31">
        <f>IF(AND(J63&lt;&gt;0,I63&lt;=5),VLOOKUP(J63,[1]баллы!$A$1:$F$101,I63+1),0)</f>
        <v>0</v>
      </c>
      <c r="U63" s="31">
        <f>IF(AND(L63&lt;&gt;0,K63&lt;=5),VLOOKUP(L63,[1]баллы!$A$1:$F$101,K63+1),0)</f>
        <v>0</v>
      </c>
      <c r="V63" s="32"/>
      <c r="W63" s="32"/>
      <c r="X63" s="32">
        <f>ABS(W63-V63)*5</f>
        <v>0</v>
      </c>
      <c r="Y63" s="31">
        <f>IF(AND(N63&lt;&gt;0,M63&lt;=5),VLOOKUP(N63,[1]баллы!$A$1:$F$101,M63+1),0)</f>
        <v>0</v>
      </c>
      <c r="Z63" s="31">
        <f>IF(AND(P63&lt;&gt;0,O63&lt;=5),VLOOKUP(P63,[1]баллы!$A$1:$F$101,O63+1),0)</f>
        <v>0</v>
      </c>
      <c r="AA63" s="31">
        <f>IF(AND(R63&lt;&gt;0,Q63&lt;=5),VLOOKUP(R63,[1]баллы!$A$1:$F$101,Q63+1),0)</f>
        <v>0</v>
      </c>
      <c r="AB63" s="33">
        <f>S63+T63+U63+X63+Y63+Z63+AA63</f>
        <v>0</v>
      </c>
      <c r="AC63" s="34" t="e">
        <f>AB63/F63</f>
        <v>#DIV/0!</v>
      </c>
    </row>
    <row r="64" spans="1:29" s="27" customFormat="1">
      <c r="A64" s="26"/>
      <c r="B64" s="36" t="s">
        <v>74</v>
      </c>
      <c r="C64" s="36" t="s">
        <v>26</v>
      </c>
      <c r="D64" s="36"/>
      <c r="E64" s="28"/>
      <c r="F64" s="26">
        <f>COUNTA(H64,J64,L64,N64,P64,R64)</f>
        <v>0</v>
      </c>
      <c r="G64" s="26"/>
      <c r="H64" s="29"/>
      <c r="I64" s="26"/>
      <c r="J64" s="30"/>
      <c r="K64" s="26"/>
      <c r="L64" s="30"/>
      <c r="M64" s="26"/>
      <c r="N64" s="30"/>
      <c r="O64" s="26"/>
      <c r="P64" s="30"/>
      <c r="Q64" s="26"/>
      <c r="R64" s="30"/>
      <c r="S64" s="31">
        <f>IF(AND(H64&lt;&gt;0,G64&lt;=5),VLOOKUP(H64,[1]баллы!$A$1:$F$101,G64+1),0)</f>
        <v>0</v>
      </c>
      <c r="T64" s="31">
        <f>IF(AND(J64&lt;&gt;0,I64&lt;=5),VLOOKUP(J64,[1]баллы!$A$1:$F$101,I64+1),0)</f>
        <v>0</v>
      </c>
      <c r="U64" s="31">
        <f>IF(AND(L64&lt;&gt;0,K64&lt;=5),VLOOKUP(L64,[1]баллы!$A$1:$F$101,K64+1),0)</f>
        <v>0</v>
      </c>
      <c r="V64" s="32"/>
      <c r="W64" s="32"/>
      <c r="X64" s="32">
        <f>ABS(W64-V64)*5</f>
        <v>0</v>
      </c>
      <c r="Y64" s="31">
        <f>IF(AND(N64&lt;&gt;0,M64&lt;=5),VLOOKUP(N64,[1]баллы!$A$1:$F$101,M64+1),0)</f>
        <v>0</v>
      </c>
      <c r="Z64" s="31">
        <f>IF(AND(P64&lt;&gt;0,O64&lt;=5),VLOOKUP(P64,[1]баллы!$A$1:$F$101,O64+1),0)</f>
        <v>0</v>
      </c>
      <c r="AA64" s="31">
        <f>IF(AND(R64&lt;&gt;0,Q64&lt;=5),VLOOKUP(R64,[1]баллы!$A$1:$F$101,Q64+1),0)</f>
        <v>0</v>
      </c>
      <c r="AB64" s="33">
        <f>S64+T64+U64+X64+Y64+Z64+AA64</f>
        <v>0</v>
      </c>
      <c r="AC64" s="34" t="e">
        <f>AB64/F64</f>
        <v>#DIV/0!</v>
      </c>
    </row>
    <row r="65" spans="1:29" s="27" customFormat="1">
      <c r="A65" s="26"/>
      <c r="B65" s="27" t="s">
        <v>41</v>
      </c>
      <c r="C65" s="27" t="s">
        <v>27</v>
      </c>
      <c r="E65" s="28"/>
      <c r="F65" s="26">
        <f>COUNTA(H65,J65,L65,N65,P65,R65)</f>
        <v>0</v>
      </c>
      <c r="G65" s="26"/>
      <c r="H65" s="35"/>
      <c r="I65" s="26"/>
      <c r="J65" s="35"/>
      <c r="K65" s="26"/>
      <c r="L65" s="35"/>
      <c r="M65" s="26"/>
      <c r="N65" s="30"/>
      <c r="O65" s="26"/>
      <c r="P65" s="30"/>
      <c r="Q65" s="26"/>
      <c r="R65" s="35"/>
      <c r="S65" s="31">
        <f>IF(AND(H65&lt;&gt;0,G65&lt;=5),VLOOKUP(H65,[1]баллы!$A$1:$F$101,G65+1),0)</f>
        <v>0</v>
      </c>
      <c r="T65" s="31">
        <f>IF(AND(J65&lt;&gt;0,I65&lt;=5),VLOOKUP(J65,[1]баллы!$A$1:$F$101,I65+1),0)</f>
        <v>0</v>
      </c>
      <c r="U65" s="31">
        <f>IF(AND(L65&lt;&gt;0,K65&lt;=5),VLOOKUP(L65,[1]баллы!$A$1:$F$101,K65+1),0)</f>
        <v>0</v>
      </c>
      <c r="V65" s="32"/>
      <c r="W65" s="32"/>
      <c r="X65" s="32">
        <f>ABS(W65-V65)*5</f>
        <v>0</v>
      </c>
      <c r="Y65" s="31">
        <f>IF(AND(N65&lt;&gt;0,M65&lt;=5),VLOOKUP(N65,[1]баллы!$A$1:$F$101,M65+1),0)</f>
        <v>0</v>
      </c>
      <c r="Z65" s="31">
        <f>IF(AND(P65&lt;&gt;0,O65&lt;=5),VLOOKUP(P65,[1]баллы!$A$1:$F$101,O65+1),0)</f>
        <v>0</v>
      </c>
      <c r="AA65" s="31">
        <f>IF(AND(R65&lt;&gt;0,Q65&lt;=5),VLOOKUP(R65,[1]баллы!$A$1:$F$101,Q65+1),0)</f>
        <v>0</v>
      </c>
      <c r="AB65" s="33">
        <f>S65+T65+U65+X65+Y65+Z65+AA65</f>
        <v>0</v>
      </c>
      <c r="AC65" s="34" t="e">
        <f>AB65/F65</f>
        <v>#DIV/0!</v>
      </c>
    </row>
    <row r="66" spans="1:29" s="27" customFormat="1">
      <c r="A66" s="26"/>
      <c r="B66" s="36" t="s">
        <v>58</v>
      </c>
      <c r="C66" s="36" t="s">
        <v>26</v>
      </c>
      <c r="D66" s="36"/>
      <c r="E66" s="28"/>
      <c r="F66" s="26">
        <f>COUNTA(H66,J66,L66,N66,P66,R66)</f>
        <v>0</v>
      </c>
      <c r="G66" s="26"/>
      <c r="H66" s="35"/>
      <c r="I66" s="26"/>
      <c r="J66" s="35"/>
      <c r="K66" s="26"/>
      <c r="L66" s="35"/>
      <c r="M66" s="26"/>
      <c r="N66" s="30"/>
      <c r="O66" s="26"/>
      <c r="P66" s="30"/>
      <c r="Q66" s="26"/>
      <c r="R66" s="35"/>
      <c r="S66" s="31">
        <f>IF(AND(H66&lt;&gt;0,G66&lt;=5),VLOOKUP(H66,[1]баллы!$A$1:$F$101,G66+1),0)</f>
        <v>0</v>
      </c>
      <c r="T66" s="31">
        <f>IF(AND(J66&lt;&gt;0,I66&lt;=5),VLOOKUP(J66,[1]баллы!$A$1:$F$101,I66+1),0)</f>
        <v>0</v>
      </c>
      <c r="U66" s="31">
        <f>IF(AND(L66&lt;&gt;0,K66&lt;=5),VLOOKUP(L66,[1]баллы!$A$1:$F$101,K66+1),0)</f>
        <v>0</v>
      </c>
      <c r="V66" s="32"/>
      <c r="W66" s="32"/>
      <c r="X66" s="32">
        <f>ABS(W66-V66)*5</f>
        <v>0</v>
      </c>
      <c r="Y66" s="31">
        <f>IF(AND(N66&lt;&gt;0,M66&lt;=5),VLOOKUP(N66,[1]баллы!$A$1:$F$101,M66+1),0)</f>
        <v>0</v>
      </c>
      <c r="Z66" s="31">
        <f>IF(AND(P66&lt;&gt;0,O66&lt;=5),VLOOKUP(P66,[1]баллы!$A$1:$F$101,O66+1),0)</f>
        <v>0</v>
      </c>
      <c r="AA66" s="31">
        <f>IF(AND(R66&lt;&gt;0,Q66&lt;=5),VLOOKUP(R66,[1]баллы!$A$1:$F$101,Q66+1),0)</f>
        <v>0</v>
      </c>
      <c r="AB66" s="33">
        <f>S66+T66+U66+X66+Y66+Z66+AA66</f>
        <v>0</v>
      </c>
      <c r="AC66" s="34" t="e">
        <f>AB66/F66</f>
        <v>#DIV/0!</v>
      </c>
    </row>
    <row r="67" spans="1:29" s="27" customFormat="1">
      <c r="A67" s="26"/>
      <c r="B67" s="27" t="s">
        <v>39</v>
      </c>
      <c r="C67" s="27" t="s">
        <v>27</v>
      </c>
      <c r="E67" s="28"/>
      <c r="F67" s="26">
        <f>COUNTA(H67,J67,L67,N67,P67,R67)</f>
        <v>0</v>
      </c>
      <c r="G67" s="26"/>
      <c r="H67" s="29"/>
      <c r="I67" s="26"/>
      <c r="J67" s="35"/>
      <c r="K67" s="26"/>
      <c r="L67" s="35"/>
      <c r="M67" s="26"/>
      <c r="N67" s="30"/>
      <c r="O67" s="26"/>
      <c r="P67" s="30"/>
      <c r="Q67" s="26"/>
      <c r="R67" s="35"/>
      <c r="S67" s="31">
        <f>IF(AND(H67&lt;&gt;0,G67&lt;=5),VLOOKUP(H67,[1]баллы!$A$1:$F$101,G67+1),0)</f>
        <v>0</v>
      </c>
      <c r="T67" s="31">
        <f>IF(AND(J67&lt;&gt;0,I67&lt;=5),VLOOKUP(J67,[1]баллы!$A$1:$F$101,I67+1),0)</f>
        <v>0</v>
      </c>
      <c r="U67" s="31">
        <f>IF(AND(L67&lt;&gt;0,K67&lt;=5),VLOOKUP(L67,[1]баллы!$A$1:$F$101,K67+1),0)</f>
        <v>0</v>
      </c>
      <c r="V67" s="32"/>
      <c r="W67" s="32"/>
      <c r="X67" s="32">
        <f>ABS(W67-V67)*5</f>
        <v>0</v>
      </c>
      <c r="Y67" s="31">
        <f>IF(AND(N67&lt;&gt;0,M67&lt;=5),VLOOKUP(N67,[1]баллы!$A$1:$F$101,M67+1),0)</f>
        <v>0</v>
      </c>
      <c r="Z67" s="31">
        <f>IF(AND(P67&lt;&gt;0,O67&lt;=5),VLOOKUP(P67,[1]баллы!$A$1:$F$101,O67+1),0)</f>
        <v>0</v>
      </c>
      <c r="AA67" s="31">
        <f>IF(AND(R67&lt;&gt;0,Q67&lt;=5),VLOOKUP(R67,[1]баллы!$A$1:$F$101,Q67+1),0)</f>
        <v>0</v>
      </c>
      <c r="AB67" s="33">
        <f>S67+T67+U67+X67+Y67+Z67+AA67</f>
        <v>0</v>
      </c>
      <c r="AC67" s="34" t="e">
        <f>AB67/F67</f>
        <v>#DIV/0!</v>
      </c>
    </row>
    <row r="68" spans="1:29" s="27" customFormat="1">
      <c r="A68" s="26"/>
      <c r="B68" s="27" t="s">
        <v>45</v>
      </c>
      <c r="C68" s="27" t="s">
        <v>26</v>
      </c>
      <c r="E68" s="28"/>
      <c r="F68" s="26">
        <f>COUNTA(H68,J68,L68,N68,P68,R68)</f>
        <v>0</v>
      </c>
      <c r="G68" s="26"/>
      <c r="H68" s="35"/>
      <c r="I68" s="26"/>
      <c r="J68" s="35"/>
      <c r="K68" s="26"/>
      <c r="L68" s="35"/>
      <c r="M68" s="26"/>
      <c r="N68" s="30"/>
      <c r="O68" s="26"/>
      <c r="P68" s="30"/>
      <c r="Q68" s="26"/>
      <c r="R68" s="35"/>
      <c r="S68" s="31">
        <f>IF(AND(H68&lt;&gt;0,G68&lt;=5),VLOOKUP(H68,[1]баллы!$A$1:$F$101,G68+1),0)</f>
        <v>0</v>
      </c>
      <c r="T68" s="31">
        <f>IF(AND(J68&lt;&gt;0,I68&lt;=5),VLOOKUP(J68,[1]баллы!$A$1:$F$101,I68+1),0)</f>
        <v>0</v>
      </c>
      <c r="U68" s="31">
        <f>IF(AND(L68&lt;&gt;0,K68&lt;=5),VLOOKUP(L68,[1]баллы!$A$1:$F$101,K68+1),0)</f>
        <v>0</v>
      </c>
      <c r="V68" s="32"/>
      <c r="W68" s="32"/>
      <c r="X68" s="32">
        <f>ABS(W68-V68)*5</f>
        <v>0</v>
      </c>
      <c r="Y68" s="31">
        <f>IF(AND(N68&lt;&gt;0,M68&lt;=5),VLOOKUP(N68,[1]баллы!$A$1:$F$101,M68+1),0)</f>
        <v>0</v>
      </c>
      <c r="Z68" s="31">
        <f>IF(AND(P68&lt;&gt;0,O68&lt;=5),VLOOKUP(P68,[1]баллы!$A$1:$F$101,O68+1),0)</f>
        <v>0</v>
      </c>
      <c r="AA68" s="31">
        <f>IF(AND(R68&lt;&gt;0,Q68&lt;=5),VLOOKUP(R68,[1]баллы!$A$1:$F$101,Q68+1),0)</f>
        <v>0</v>
      </c>
      <c r="AB68" s="33">
        <f>S68+T68+U68+X68+Y68+Z68+AA68</f>
        <v>0</v>
      </c>
      <c r="AC68" s="34" t="e">
        <f>AB68/F68</f>
        <v>#DIV/0!</v>
      </c>
    </row>
    <row r="69" spans="1:29" s="27" customFormat="1">
      <c r="A69" s="26"/>
      <c r="B69" s="27" t="s">
        <v>6</v>
      </c>
      <c r="C69" s="27" t="s">
        <v>26</v>
      </c>
      <c r="E69" s="28"/>
      <c r="F69" s="26">
        <f>COUNTA(H69,J69,L69,N69,P69,R69)</f>
        <v>0</v>
      </c>
      <c r="G69" s="26"/>
      <c r="H69" s="35"/>
      <c r="I69" s="26"/>
      <c r="J69" s="35"/>
      <c r="K69" s="26"/>
      <c r="L69" s="35"/>
      <c r="M69" s="26"/>
      <c r="N69" s="30"/>
      <c r="O69" s="26"/>
      <c r="P69" s="30"/>
      <c r="Q69" s="26"/>
      <c r="R69" s="35"/>
      <c r="S69" s="31">
        <f>IF(AND(H69&lt;&gt;0,G69&lt;=5),VLOOKUP(H69,[1]баллы!$A$1:$F$101,G69+1),0)</f>
        <v>0</v>
      </c>
      <c r="T69" s="31">
        <f>IF(AND(J69&lt;&gt;0,I69&lt;=5),VLOOKUP(J69,[1]баллы!$A$1:$F$101,I69+1),0)</f>
        <v>0</v>
      </c>
      <c r="U69" s="31">
        <f>IF(AND(L69&lt;&gt;0,K69&lt;=5),VLOOKUP(L69,[1]баллы!$A$1:$F$101,K69+1),0)</f>
        <v>0</v>
      </c>
      <c r="V69" s="32"/>
      <c r="W69" s="32"/>
      <c r="X69" s="32">
        <f>ABS(W69-V69)*5</f>
        <v>0</v>
      </c>
      <c r="Y69" s="31">
        <f>IF(AND(N69&lt;&gt;0,M69&lt;=5),VLOOKUP(N69,[1]баллы!$A$1:$F$101,M69+1),0)</f>
        <v>0</v>
      </c>
      <c r="Z69" s="31">
        <f>IF(AND(P69&lt;&gt;0,O69&lt;=5),VLOOKUP(P69,[1]баллы!$A$1:$F$101,O69+1),0)</f>
        <v>0</v>
      </c>
      <c r="AA69" s="31">
        <f>IF(AND(R69&lt;&gt;0,Q69&lt;=5),VLOOKUP(R69,[1]баллы!$A$1:$F$101,Q69+1),0)</f>
        <v>0</v>
      </c>
      <c r="AB69" s="33">
        <f>S69+T69+U69+X69+Y69+Z69+AA69</f>
        <v>0</v>
      </c>
      <c r="AC69" s="34" t="e">
        <f>AB69/F69</f>
        <v>#DIV/0!</v>
      </c>
    </row>
    <row r="70" spans="1:29" s="27" customFormat="1">
      <c r="A70" s="26"/>
      <c r="B70" s="27" t="s">
        <v>7</v>
      </c>
      <c r="C70" s="27" t="s">
        <v>27</v>
      </c>
      <c r="E70" s="28"/>
      <c r="F70" s="26">
        <f>COUNTA(H70,J70,L70,N70,P70,R70)</f>
        <v>0</v>
      </c>
      <c r="G70" s="26"/>
      <c r="H70" s="29"/>
      <c r="I70" s="26"/>
      <c r="J70" s="30"/>
      <c r="K70" s="26"/>
      <c r="L70" s="30"/>
      <c r="M70" s="26"/>
      <c r="N70" s="30"/>
      <c r="O70" s="26"/>
      <c r="P70" s="30"/>
      <c r="Q70" s="26"/>
      <c r="R70" s="30"/>
      <c r="S70" s="31">
        <f>IF(AND(H70&lt;&gt;0,G70&lt;=5),VLOOKUP(H70,[1]баллы!$A$1:$F$101,G70+1),0)</f>
        <v>0</v>
      </c>
      <c r="T70" s="31">
        <f>IF(AND(J70&lt;&gt;0,I70&lt;=5),VLOOKUP(J70,[1]баллы!$A$1:$F$101,I70+1),0)</f>
        <v>0</v>
      </c>
      <c r="U70" s="31">
        <f>IF(AND(L70&lt;&gt;0,K70&lt;=5),VLOOKUP(L70,[1]баллы!$A$1:$F$101,K70+1),0)</f>
        <v>0</v>
      </c>
      <c r="V70" s="32"/>
      <c r="W70" s="32"/>
      <c r="X70" s="32">
        <f>ABS(W70-V70)*5</f>
        <v>0</v>
      </c>
      <c r="Y70" s="31">
        <f>IF(AND(N70&lt;&gt;0,M70&lt;=5),VLOOKUP(N70,[1]баллы!$A$1:$F$101,M70+1),0)</f>
        <v>0</v>
      </c>
      <c r="Z70" s="31">
        <f>IF(AND(P70&lt;&gt;0,O70&lt;=5),VLOOKUP(P70,[1]баллы!$A$1:$F$101,O70+1),0)</f>
        <v>0</v>
      </c>
      <c r="AA70" s="31">
        <f>IF(AND(R70&lt;&gt;0,Q70&lt;=5),VLOOKUP(R70,[1]баллы!$A$1:$F$101,Q70+1),0)</f>
        <v>0</v>
      </c>
      <c r="AB70" s="33">
        <f>S70+T70+U70+X70+Y70+Z70+AA70</f>
        <v>0</v>
      </c>
      <c r="AC70" s="34" t="e">
        <f>AB70/F70</f>
        <v>#DIV/0!</v>
      </c>
    </row>
    <row r="71" spans="1:29" s="27" customFormat="1">
      <c r="A71" s="26"/>
      <c r="B71" s="27" t="s">
        <v>44</v>
      </c>
      <c r="C71" s="27" t="s">
        <v>26</v>
      </c>
      <c r="E71" s="28"/>
      <c r="F71" s="26">
        <f>COUNTA(H71,J71,L71,N71,P71,R71)</f>
        <v>0</v>
      </c>
      <c r="G71" s="26"/>
      <c r="H71" s="29"/>
      <c r="I71" s="26"/>
      <c r="J71" s="30"/>
      <c r="K71" s="26"/>
      <c r="L71" s="30"/>
      <c r="M71" s="26"/>
      <c r="N71" s="30"/>
      <c r="O71" s="26"/>
      <c r="P71" s="30"/>
      <c r="Q71" s="26"/>
      <c r="R71" s="30"/>
      <c r="S71" s="31">
        <f>IF(AND(H71&lt;&gt;0,G71&lt;=5),VLOOKUP(H71,[1]баллы!$A$1:$F$101,G71+1),0)</f>
        <v>0</v>
      </c>
      <c r="T71" s="31">
        <f>IF(AND(J71&lt;&gt;0,I71&lt;=5),VLOOKUP(J71,[1]баллы!$A$1:$F$101,I71+1),0)</f>
        <v>0</v>
      </c>
      <c r="U71" s="31">
        <f>IF(AND(L71&lt;&gt;0,K71&lt;=5),VLOOKUP(L71,[1]баллы!$A$1:$F$101,K71+1),0)</f>
        <v>0</v>
      </c>
      <c r="V71" s="32"/>
      <c r="W71" s="32"/>
      <c r="X71" s="32">
        <f>ABS(W71-V71)*5</f>
        <v>0</v>
      </c>
      <c r="Y71" s="31">
        <f>IF(AND(N71&lt;&gt;0,M71&lt;=5),VLOOKUP(N71,[1]баллы!$A$1:$F$101,M71+1),0)</f>
        <v>0</v>
      </c>
      <c r="Z71" s="31">
        <f>IF(AND(P71&lt;&gt;0,O71&lt;=5),VLOOKUP(P71,[1]баллы!$A$1:$F$101,O71+1),0)</f>
        <v>0</v>
      </c>
      <c r="AA71" s="31">
        <f>IF(AND(R71&lt;&gt;0,Q71&lt;=5),VLOOKUP(R71,[1]баллы!$A$1:$F$101,Q71+1),0)</f>
        <v>0</v>
      </c>
      <c r="AB71" s="33">
        <f>S71+T71+U71+X71+Y71+Z71+AA71</f>
        <v>0</v>
      </c>
      <c r="AC71" s="34" t="e">
        <f>AB71/F71</f>
        <v>#DIV/0!</v>
      </c>
    </row>
    <row r="72" spans="1:29" s="27" customFormat="1">
      <c r="A72" s="26"/>
      <c r="B72" s="36" t="s">
        <v>62</v>
      </c>
      <c r="C72" s="36" t="s">
        <v>26</v>
      </c>
      <c r="D72" s="36"/>
      <c r="E72" s="28"/>
      <c r="F72" s="26">
        <f>COUNTA(H72,J72,L72,N72,P72,R72)</f>
        <v>0</v>
      </c>
      <c r="G72" s="26"/>
      <c r="H72" s="35"/>
      <c r="I72" s="26"/>
      <c r="J72" s="35"/>
      <c r="K72" s="26"/>
      <c r="L72" s="35"/>
      <c r="M72" s="26"/>
      <c r="N72" s="30"/>
      <c r="O72" s="26"/>
      <c r="P72" s="30"/>
      <c r="Q72" s="26"/>
      <c r="R72" s="35"/>
      <c r="S72" s="31">
        <f>IF(AND(H72&lt;&gt;0,G72&lt;=5),VLOOKUP(H72,[1]баллы!$A$1:$F$101,G72+1),0)</f>
        <v>0</v>
      </c>
      <c r="T72" s="31">
        <f>IF(AND(J72&lt;&gt;0,I72&lt;=5),VLOOKUP(J72,[1]баллы!$A$1:$F$101,I72+1),0)</f>
        <v>0</v>
      </c>
      <c r="U72" s="31">
        <f>IF(AND(L72&lt;&gt;0,K72&lt;=5),VLOOKUP(L72,[1]баллы!$A$1:$F$101,K72+1),0)</f>
        <v>0</v>
      </c>
      <c r="V72" s="32"/>
      <c r="W72" s="32"/>
      <c r="X72" s="32">
        <f>ABS(W72-V72)*5</f>
        <v>0</v>
      </c>
      <c r="Y72" s="31">
        <f>IF(AND(N72&lt;&gt;0,M72&lt;=5),VLOOKUP(N72,[1]баллы!$A$1:$F$101,M72+1),0)</f>
        <v>0</v>
      </c>
      <c r="Z72" s="31">
        <f>IF(AND(P72&lt;&gt;0,O72&lt;=5),VLOOKUP(P72,[1]баллы!$A$1:$F$101,O72+1),0)</f>
        <v>0</v>
      </c>
      <c r="AA72" s="31">
        <f>IF(AND(R72&lt;&gt;0,Q72&lt;=5),VLOOKUP(R72,[1]баллы!$A$1:$F$101,Q72+1),0)</f>
        <v>0</v>
      </c>
      <c r="AB72" s="33">
        <f>S72+T72+U72+X72+Y72+Z72+AA72</f>
        <v>0</v>
      </c>
      <c r="AC72" s="34" t="e">
        <f>AB72/F72</f>
        <v>#DIV/0!</v>
      </c>
    </row>
    <row r="73" spans="1:29" s="27" customFormat="1">
      <c r="A73" s="26"/>
      <c r="B73" s="27" t="s">
        <v>78</v>
      </c>
      <c r="C73" s="36" t="s">
        <v>26</v>
      </c>
      <c r="D73" s="36"/>
      <c r="E73" s="28"/>
      <c r="F73" s="26">
        <f>COUNTA(H73,J73,L73,N73,P73,R73)</f>
        <v>0</v>
      </c>
      <c r="G73" s="26"/>
      <c r="H73" s="35"/>
      <c r="I73" s="26"/>
      <c r="J73" s="35"/>
      <c r="K73" s="26"/>
      <c r="L73" s="35"/>
      <c r="M73" s="26"/>
      <c r="N73" s="30"/>
      <c r="O73" s="26"/>
      <c r="P73" s="30"/>
      <c r="Q73" s="26"/>
      <c r="R73" s="35"/>
      <c r="S73" s="31">
        <f>IF(AND(H73&lt;&gt;0,G73&lt;=5),VLOOKUP(H73,[1]баллы!$A$1:$F$101,G73+1),0)</f>
        <v>0</v>
      </c>
      <c r="T73" s="31">
        <f>IF(AND(J73&lt;&gt;0,I73&lt;=5),VLOOKUP(J73,[1]баллы!$A$1:$F$101,I73+1),0)</f>
        <v>0</v>
      </c>
      <c r="U73" s="31">
        <f>IF(AND(L73&lt;&gt;0,K73&lt;=5),VLOOKUP(L73,[1]баллы!$A$1:$F$101,K73+1),0)</f>
        <v>0</v>
      </c>
      <c r="V73" s="32"/>
      <c r="W73" s="32"/>
      <c r="X73" s="32">
        <f>ABS(W73-V73)*5</f>
        <v>0</v>
      </c>
      <c r="Y73" s="31">
        <f>IF(AND(N73&lt;&gt;0,M73&lt;=5),VLOOKUP(N73,[1]баллы!$A$1:$F$101,M73+1),0)</f>
        <v>0</v>
      </c>
      <c r="Z73" s="31">
        <f>IF(AND(P73&lt;&gt;0,O73&lt;=5),VLOOKUP(P73,[1]баллы!$A$1:$F$101,O73+1),0)</f>
        <v>0</v>
      </c>
      <c r="AA73" s="31">
        <f>IF(AND(R73&lt;&gt;0,Q73&lt;=5),VLOOKUP(R73,[1]баллы!$A$1:$F$101,Q73+1),0)</f>
        <v>0</v>
      </c>
      <c r="AB73" s="33">
        <f>S73+T73+U73+X73+Y73+Z73+AA73</f>
        <v>0</v>
      </c>
      <c r="AC73" s="34" t="e">
        <f>AB73/F73</f>
        <v>#DIV/0!</v>
      </c>
    </row>
    <row r="74" spans="1:29" s="27" customFormat="1">
      <c r="A74" s="26"/>
      <c r="B74" s="27" t="s">
        <v>79</v>
      </c>
      <c r="C74" s="36" t="s">
        <v>26</v>
      </c>
      <c r="D74" s="36"/>
      <c r="E74" s="28"/>
      <c r="F74" s="26">
        <f>COUNTA(H74,J74,L74,N74,P74,R74)</f>
        <v>0</v>
      </c>
      <c r="G74" s="26"/>
      <c r="H74" s="30"/>
      <c r="I74" s="26"/>
      <c r="J74" s="30"/>
      <c r="K74" s="26"/>
      <c r="L74" s="30"/>
      <c r="M74" s="26"/>
      <c r="N74" s="30"/>
      <c r="O74" s="26"/>
      <c r="P74" s="30"/>
      <c r="Q74" s="26"/>
      <c r="R74" s="30"/>
      <c r="S74" s="31">
        <f>IF(AND(H74&lt;&gt;0,G74&lt;=5),VLOOKUP(H74,[1]баллы!$A$1:$F$101,G74+1),0)</f>
        <v>0</v>
      </c>
      <c r="T74" s="31">
        <f>IF(AND(J74&lt;&gt;0,I74&lt;=5),VLOOKUP(J74,[1]баллы!$A$1:$F$101,I74+1),0)</f>
        <v>0</v>
      </c>
      <c r="U74" s="31">
        <f>IF(AND(L74&lt;&gt;0,K74&lt;=5),VLOOKUP(L74,[1]баллы!$A$1:$F$101,K74+1),0)</f>
        <v>0</v>
      </c>
      <c r="V74" s="32"/>
      <c r="W74" s="32"/>
      <c r="X74" s="32">
        <f>ABS(W74-V74)*5</f>
        <v>0</v>
      </c>
      <c r="Y74" s="31">
        <f>IF(AND(N74&lt;&gt;0,M74&lt;=5),VLOOKUP(N74,[1]баллы!$A$1:$F$101,M74+1),0)</f>
        <v>0</v>
      </c>
      <c r="Z74" s="31">
        <f>IF(AND(P74&lt;&gt;0,O74&lt;=5),VLOOKUP(P74,[1]баллы!$A$1:$F$101,O74+1),0)</f>
        <v>0</v>
      </c>
      <c r="AA74" s="31">
        <f>IF(AND(R74&lt;&gt;0,Q74&lt;=5),VLOOKUP(R74,[1]баллы!$A$1:$F$101,Q74+1),0)</f>
        <v>0</v>
      </c>
      <c r="AB74" s="33">
        <f>S74+T74+U74+X74+Y74+Z74+AA74</f>
        <v>0</v>
      </c>
      <c r="AC74" s="34" t="e">
        <f>AB74/F74</f>
        <v>#DIV/0!</v>
      </c>
    </row>
    <row r="75" spans="1:29" s="40" customFormat="1">
      <c r="A75" s="26"/>
      <c r="B75" s="36" t="s">
        <v>65</v>
      </c>
      <c r="C75" s="36" t="s">
        <v>26</v>
      </c>
      <c r="D75" s="36"/>
      <c r="E75" s="28"/>
      <c r="F75" s="26">
        <f>COUNTA(H75,J75,L75,N75,P75,R75)</f>
        <v>0</v>
      </c>
      <c r="G75" s="26"/>
      <c r="H75" s="35"/>
      <c r="I75" s="26"/>
      <c r="J75" s="35"/>
      <c r="K75" s="26"/>
      <c r="L75" s="35"/>
      <c r="M75" s="26"/>
      <c r="N75" s="30"/>
      <c r="O75" s="26"/>
      <c r="P75" s="30"/>
      <c r="Q75" s="26"/>
      <c r="R75" s="35"/>
      <c r="S75" s="31">
        <f>IF(AND(H75&lt;&gt;0,G75&lt;=5),VLOOKUP(H75,[1]баллы!$A$1:$F$101,G75+1),0)</f>
        <v>0</v>
      </c>
      <c r="T75" s="31">
        <f>IF(AND(J75&lt;&gt;0,I75&lt;=5),VLOOKUP(J75,[1]баллы!$A$1:$F$101,I75+1),0)</f>
        <v>0</v>
      </c>
      <c r="U75" s="31">
        <f>IF(AND(L75&lt;&gt;0,K75&lt;=5),VLOOKUP(L75,[1]баллы!$A$1:$F$101,K75+1),0)</f>
        <v>0</v>
      </c>
      <c r="V75" s="32"/>
      <c r="W75" s="32"/>
      <c r="X75" s="32">
        <f>ABS(W75-V75)*5</f>
        <v>0</v>
      </c>
      <c r="Y75" s="31">
        <f>IF(AND(N75&lt;&gt;0,M75&lt;=5),VLOOKUP(N75,[1]баллы!$A$1:$F$101,M75+1),0)</f>
        <v>0</v>
      </c>
      <c r="Z75" s="31">
        <f>IF(AND(P75&lt;&gt;0,O75&lt;=5),VLOOKUP(P75,[1]баллы!$A$1:$F$101,O75+1),0)</f>
        <v>0</v>
      </c>
      <c r="AA75" s="31">
        <f>IF(AND(R75&lt;&gt;0,Q75&lt;=5),VLOOKUP(R75,[1]баллы!$A$1:$F$101,Q75+1),0)</f>
        <v>0</v>
      </c>
      <c r="AB75" s="33">
        <f>S75+T75+U75+X75+Y75+Z75+AA75</f>
        <v>0</v>
      </c>
      <c r="AC75" s="34" t="e">
        <f>AB75/F75</f>
        <v>#DIV/0!</v>
      </c>
    </row>
    <row r="76" spans="1:29" s="40" customFormat="1">
      <c r="A76" s="26"/>
      <c r="B76" s="27" t="s">
        <v>20</v>
      </c>
      <c r="C76" s="27" t="s">
        <v>28</v>
      </c>
      <c r="D76" s="27"/>
      <c r="E76" s="28"/>
      <c r="F76" s="26">
        <f>COUNTA(H76,J76,L76,N76,P76,R76)</f>
        <v>0</v>
      </c>
      <c r="G76" s="26"/>
      <c r="H76" s="35"/>
      <c r="I76" s="26"/>
      <c r="J76" s="35"/>
      <c r="K76" s="26"/>
      <c r="L76" s="35"/>
      <c r="M76" s="26"/>
      <c r="N76" s="30"/>
      <c r="O76" s="26"/>
      <c r="P76" s="30"/>
      <c r="Q76" s="26"/>
      <c r="R76" s="35"/>
      <c r="S76" s="31">
        <f>IF(AND(H76&lt;&gt;0,G76&lt;=5),VLOOKUP(H76,[1]баллы!$A$1:$F$101,G76+1),0)</f>
        <v>0</v>
      </c>
      <c r="T76" s="31">
        <f>IF(AND(J76&lt;&gt;0,I76&lt;=5),VLOOKUP(J76,[1]баллы!$A$1:$F$101,I76+1),0)</f>
        <v>0</v>
      </c>
      <c r="U76" s="31">
        <f>IF(AND(L76&lt;&gt;0,K76&lt;=5),VLOOKUP(L76,[1]баллы!$A$1:$F$101,K76+1),0)</f>
        <v>0</v>
      </c>
      <c r="V76" s="32"/>
      <c r="W76" s="32"/>
      <c r="X76" s="32">
        <f>ABS(W76-V76)*5</f>
        <v>0</v>
      </c>
      <c r="Y76" s="31">
        <f>IF(AND(N76&lt;&gt;0,M76&lt;=5),VLOOKUP(N76,[1]баллы!$A$1:$F$101,M76+1),0)</f>
        <v>0</v>
      </c>
      <c r="Z76" s="31">
        <f>IF(AND(P76&lt;&gt;0,O76&lt;=5),VLOOKUP(P76,[1]баллы!$A$1:$F$101,O76+1),0)</f>
        <v>0</v>
      </c>
      <c r="AA76" s="31">
        <f>IF(AND(R76&lt;&gt;0,Q76&lt;=5),VLOOKUP(R76,[1]баллы!$A$1:$F$101,Q76+1),0)</f>
        <v>0</v>
      </c>
      <c r="AB76" s="33">
        <f>S76+T76+U76+X76+Y76+Z76+AA76</f>
        <v>0</v>
      </c>
      <c r="AC76" s="34" t="e">
        <f>AB76/F76</f>
        <v>#DIV/0!</v>
      </c>
    </row>
    <row r="77" spans="1:29" s="40" customFormat="1">
      <c r="A77" s="26"/>
      <c r="B77" s="27" t="s">
        <v>31</v>
      </c>
      <c r="C77" s="27" t="s">
        <v>27</v>
      </c>
      <c r="D77" s="27"/>
      <c r="E77" s="28"/>
      <c r="F77" s="26">
        <f>COUNTA(H77,J77,L77,N77,P77,R77)</f>
        <v>0</v>
      </c>
      <c r="G77" s="26"/>
      <c r="H77" s="35"/>
      <c r="I77" s="26"/>
      <c r="J77" s="35"/>
      <c r="K77" s="26"/>
      <c r="L77" s="35"/>
      <c r="M77" s="26"/>
      <c r="N77" s="30"/>
      <c r="O77" s="26"/>
      <c r="P77" s="30"/>
      <c r="Q77" s="26"/>
      <c r="R77" s="35"/>
      <c r="S77" s="31">
        <f>IF(AND(H77&lt;&gt;0,G77&lt;=5),VLOOKUP(H77,[1]баллы!$A$1:$F$101,G77+1),0)</f>
        <v>0</v>
      </c>
      <c r="T77" s="31">
        <f>IF(AND(J77&lt;&gt;0,I77&lt;=5),VLOOKUP(J77,[1]баллы!$A$1:$F$101,I77+1),0)</f>
        <v>0</v>
      </c>
      <c r="U77" s="31">
        <f>IF(AND(L77&lt;&gt;0,K77&lt;=5),VLOOKUP(L77,[1]баллы!$A$1:$F$101,K77+1),0)</f>
        <v>0</v>
      </c>
      <c r="V77" s="32"/>
      <c r="W77" s="32"/>
      <c r="X77" s="32">
        <f>ABS(W77-V77)*5</f>
        <v>0</v>
      </c>
      <c r="Y77" s="31">
        <f>IF(AND(N77&lt;&gt;0,M77&lt;=5),VLOOKUP(N77,[1]баллы!$A$1:$F$101,M77+1),0)</f>
        <v>0</v>
      </c>
      <c r="Z77" s="31">
        <f>IF(AND(P77&lt;&gt;0,O77&lt;=5),VLOOKUP(P77,[1]баллы!$A$1:$F$101,O77+1),0)</f>
        <v>0</v>
      </c>
      <c r="AA77" s="31">
        <f>IF(AND(R77&lt;&gt;0,Q77&lt;=5),VLOOKUP(R77,[1]баллы!$A$1:$F$101,Q77+1),0)</f>
        <v>0</v>
      </c>
      <c r="AB77" s="33">
        <f>S77+T77+U77+X77+Y77+Z77+AA77</f>
        <v>0</v>
      </c>
      <c r="AC77" s="34" t="e">
        <f>AB77/F77</f>
        <v>#DIV/0!</v>
      </c>
    </row>
    <row r="78" spans="1:29" s="40" customFormat="1">
      <c r="A78" s="26"/>
      <c r="B78" s="27" t="s">
        <v>34</v>
      </c>
      <c r="C78" s="27" t="s">
        <v>30</v>
      </c>
      <c r="D78" s="27"/>
      <c r="E78" s="28"/>
      <c r="F78" s="26">
        <f>COUNTA(H78,J78,L78,N78,P78,R78)</f>
        <v>0</v>
      </c>
      <c r="G78" s="26"/>
      <c r="H78" s="35"/>
      <c r="I78" s="26"/>
      <c r="J78" s="35"/>
      <c r="K78" s="26"/>
      <c r="L78" s="35"/>
      <c r="M78" s="26"/>
      <c r="N78" s="30"/>
      <c r="O78" s="26"/>
      <c r="P78" s="30"/>
      <c r="Q78" s="26"/>
      <c r="R78" s="35"/>
      <c r="S78" s="31">
        <f>IF(AND(H78&lt;&gt;0,G78&lt;=5),VLOOKUP(H78,[1]баллы!$A$1:$F$101,G78+1),0)</f>
        <v>0</v>
      </c>
      <c r="T78" s="31">
        <f>IF(AND(J78&lt;&gt;0,I78&lt;=5),VLOOKUP(J78,[1]баллы!$A$1:$F$101,I78+1),0)</f>
        <v>0</v>
      </c>
      <c r="U78" s="31">
        <f>IF(AND(L78&lt;&gt;0,K78&lt;=5),VLOOKUP(L78,[1]баллы!$A$1:$F$101,K78+1),0)</f>
        <v>0</v>
      </c>
      <c r="V78" s="32"/>
      <c r="W78" s="32"/>
      <c r="X78" s="32">
        <f>ABS(W78-V78)*5</f>
        <v>0</v>
      </c>
      <c r="Y78" s="31">
        <f>IF(AND(N78&lt;&gt;0,M78&lt;=5),VLOOKUP(N78,[1]баллы!$A$1:$F$101,M78+1),0)</f>
        <v>0</v>
      </c>
      <c r="Z78" s="31">
        <f>IF(AND(P78&lt;&gt;0,O78&lt;=5),VLOOKUP(P78,[1]баллы!$A$1:$F$101,O78+1),0)</f>
        <v>0</v>
      </c>
      <c r="AA78" s="31">
        <f>IF(AND(R78&lt;&gt;0,Q78&lt;=5),VLOOKUP(R78,[1]баллы!$A$1:$F$101,Q78+1),0)</f>
        <v>0</v>
      </c>
      <c r="AB78" s="33">
        <f>S78+T78+U78+X78+Y78+Z78+AA78</f>
        <v>0</v>
      </c>
      <c r="AC78" s="34" t="e">
        <f>AB78/F78</f>
        <v>#DIV/0!</v>
      </c>
    </row>
    <row r="79" spans="1:29" s="40" customFormat="1">
      <c r="A79" s="26"/>
      <c r="B79" s="27" t="s">
        <v>42</v>
      </c>
      <c r="C79" s="27" t="s">
        <v>26</v>
      </c>
      <c r="D79" s="27"/>
      <c r="E79" s="28"/>
      <c r="F79" s="26">
        <f>COUNTA(H79,J79,L79,N79,P79,R79)</f>
        <v>0</v>
      </c>
      <c r="G79" s="26"/>
      <c r="H79" s="35"/>
      <c r="I79" s="26"/>
      <c r="J79" s="35"/>
      <c r="K79" s="26"/>
      <c r="L79" s="35"/>
      <c r="M79" s="26"/>
      <c r="N79" s="30"/>
      <c r="O79" s="26"/>
      <c r="P79" s="30"/>
      <c r="Q79" s="26"/>
      <c r="R79" s="35"/>
      <c r="S79" s="31">
        <f>IF(AND(H79&lt;&gt;0,G79&lt;=5),VLOOKUP(H79,[1]баллы!$A$1:$F$101,G79+1),0)</f>
        <v>0</v>
      </c>
      <c r="T79" s="31">
        <f>IF(AND(J79&lt;&gt;0,I79&lt;=5),VLOOKUP(J79,[1]баллы!$A$1:$F$101,I79+1),0)</f>
        <v>0</v>
      </c>
      <c r="U79" s="31">
        <f>IF(AND(L79&lt;&gt;0,K79&lt;=5),VLOOKUP(L79,[1]баллы!$A$1:$F$101,K79+1),0)</f>
        <v>0</v>
      </c>
      <c r="V79" s="32"/>
      <c r="W79" s="32"/>
      <c r="X79" s="32">
        <f>ABS(W79-V79)*5</f>
        <v>0</v>
      </c>
      <c r="Y79" s="31">
        <f>IF(AND(N79&lt;&gt;0,M79&lt;=5),VLOOKUP(N79,[1]баллы!$A$1:$F$101,M79+1),0)</f>
        <v>0</v>
      </c>
      <c r="Z79" s="31">
        <f>IF(AND(P79&lt;&gt;0,O79&lt;=5),VLOOKUP(P79,[1]баллы!$A$1:$F$101,O79+1),0)</f>
        <v>0</v>
      </c>
      <c r="AA79" s="31">
        <f>IF(AND(R79&lt;&gt;0,Q79&lt;=5),VLOOKUP(R79,[1]баллы!$A$1:$F$101,Q79+1),0)</f>
        <v>0</v>
      </c>
      <c r="AB79" s="33">
        <f>S79+T79+U79+X79+Y79+Z79+AA79</f>
        <v>0</v>
      </c>
      <c r="AC79" s="34" t="e">
        <f>AB79/F79</f>
        <v>#DIV/0!</v>
      </c>
    </row>
    <row r="80" spans="1:29" s="40" customFormat="1">
      <c r="A80" s="26"/>
      <c r="B80" s="27" t="s">
        <v>77</v>
      </c>
      <c r="C80" s="36" t="s">
        <v>26</v>
      </c>
      <c r="D80" s="36"/>
      <c r="E80" s="28"/>
      <c r="F80" s="26">
        <f>COUNTA(H80,J80,L80,N80,P80,R80)</f>
        <v>0</v>
      </c>
      <c r="G80" s="26"/>
      <c r="H80" s="35"/>
      <c r="I80" s="26"/>
      <c r="J80" s="35"/>
      <c r="K80" s="26"/>
      <c r="L80" s="35"/>
      <c r="M80" s="26"/>
      <c r="N80" s="30"/>
      <c r="O80" s="26"/>
      <c r="P80" s="30"/>
      <c r="Q80" s="26"/>
      <c r="R80" s="35"/>
      <c r="S80" s="31">
        <f>IF(AND(H80&lt;&gt;0,G80&lt;=5),VLOOKUP(H80,[1]баллы!$A$1:$F$101,G80+1),0)</f>
        <v>0</v>
      </c>
      <c r="T80" s="31">
        <f>IF(AND(J80&lt;&gt;0,I80&lt;=5),VLOOKUP(J80,[1]баллы!$A$1:$F$101,I80+1),0)</f>
        <v>0</v>
      </c>
      <c r="U80" s="31">
        <f>IF(AND(L80&lt;&gt;0,K80&lt;=5),VLOOKUP(L80,[1]баллы!$A$1:$F$101,K80+1),0)</f>
        <v>0</v>
      </c>
      <c r="V80" s="32"/>
      <c r="W80" s="32"/>
      <c r="X80" s="32">
        <f>ABS(W80-V80)*5</f>
        <v>0</v>
      </c>
      <c r="Y80" s="31">
        <f>IF(AND(N80&lt;&gt;0,M80&lt;=5),VLOOKUP(N80,[1]баллы!$A$1:$F$101,M80+1),0)</f>
        <v>0</v>
      </c>
      <c r="Z80" s="31">
        <f>IF(AND(P80&lt;&gt;0,O80&lt;=5),VLOOKUP(P80,[1]баллы!$A$1:$F$101,O80+1),0)</f>
        <v>0</v>
      </c>
      <c r="AA80" s="31">
        <f>IF(AND(R80&lt;&gt;0,Q80&lt;=5),VLOOKUP(R80,[1]баллы!$A$1:$F$101,Q80+1),0)</f>
        <v>0</v>
      </c>
      <c r="AB80" s="33">
        <f>S80+T80+U80+X80+Y80+Z80+AA80</f>
        <v>0</v>
      </c>
      <c r="AC80" s="34" t="e">
        <f>AB80/F80</f>
        <v>#DIV/0!</v>
      </c>
    </row>
    <row r="81" spans="1:29" s="40" customFormat="1">
      <c r="A81" s="26"/>
      <c r="B81" s="36" t="s">
        <v>64</v>
      </c>
      <c r="C81" s="36" t="s">
        <v>30</v>
      </c>
      <c r="D81" s="36"/>
      <c r="E81" s="28"/>
      <c r="F81" s="26">
        <f>COUNTA(H81,J81,L81,N81,P81,R81)</f>
        <v>0</v>
      </c>
      <c r="G81" s="26"/>
      <c r="H81" s="35"/>
      <c r="I81" s="26"/>
      <c r="J81" s="35"/>
      <c r="K81" s="26"/>
      <c r="L81" s="35"/>
      <c r="M81" s="26"/>
      <c r="N81" s="30"/>
      <c r="O81" s="26"/>
      <c r="P81" s="30"/>
      <c r="Q81" s="26"/>
      <c r="R81" s="35"/>
      <c r="S81" s="31">
        <f>IF(AND(H81&lt;&gt;0,G81&lt;=5),VLOOKUP(H81,[1]баллы!$A$1:$F$101,G81+1),0)</f>
        <v>0</v>
      </c>
      <c r="T81" s="31">
        <f>IF(AND(J81&lt;&gt;0,I81&lt;=5),VLOOKUP(J81,[1]баллы!$A$1:$F$101,I81+1),0)</f>
        <v>0</v>
      </c>
      <c r="U81" s="31">
        <f>IF(AND(L81&lt;&gt;0,K81&lt;=5),VLOOKUP(L81,[1]баллы!$A$1:$F$101,K81+1),0)</f>
        <v>0</v>
      </c>
      <c r="V81" s="32"/>
      <c r="W81" s="32"/>
      <c r="X81" s="32">
        <f>ABS(W81-V81)*5</f>
        <v>0</v>
      </c>
      <c r="Y81" s="31">
        <f>IF(AND(N81&lt;&gt;0,M81&lt;=5),VLOOKUP(N81,[1]баллы!$A$1:$F$101,M81+1),0)</f>
        <v>0</v>
      </c>
      <c r="Z81" s="31">
        <f>IF(AND(P81&lt;&gt;0,O81&lt;=5),VLOOKUP(P81,[1]баллы!$A$1:$F$101,O81+1),0)</f>
        <v>0</v>
      </c>
      <c r="AA81" s="31">
        <f>IF(AND(R81&lt;&gt;0,Q81&lt;=5),VLOOKUP(R81,[1]баллы!$A$1:$F$101,Q81+1),0)</f>
        <v>0</v>
      </c>
      <c r="AB81" s="33">
        <f>S81+T81+U81+X81+Y81+Z81+AA81</f>
        <v>0</v>
      </c>
      <c r="AC81" s="34" t="e">
        <f>AB81/F81</f>
        <v>#DIV/0!</v>
      </c>
    </row>
    <row r="82" spans="1:29" s="40" customFormat="1">
      <c r="A82" s="26"/>
      <c r="B82" s="36" t="s">
        <v>66</v>
      </c>
      <c r="C82" s="36" t="s">
        <v>26</v>
      </c>
      <c r="D82" s="36"/>
      <c r="E82" s="28"/>
      <c r="F82" s="26">
        <f>COUNTA(H82,J82,L82,N82,P82,R82)</f>
        <v>0</v>
      </c>
      <c r="G82" s="26"/>
      <c r="H82" s="35"/>
      <c r="I82" s="26"/>
      <c r="J82" s="35"/>
      <c r="K82" s="26"/>
      <c r="L82" s="35"/>
      <c r="M82" s="26"/>
      <c r="N82" s="30"/>
      <c r="O82" s="26"/>
      <c r="P82" s="30"/>
      <c r="Q82" s="26"/>
      <c r="R82" s="35"/>
      <c r="S82" s="31">
        <f>IF(AND(H82&lt;&gt;0,G82&lt;=5),VLOOKUP(H82,[1]баллы!$A$1:$F$101,G82+1),0)</f>
        <v>0</v>
      </c>
      <c r="T82" s="31">
        <f>IF(AND(J82&lt;&gt;0,I82&lt;=5),VLOOKUP(J82,[1]баллы!$A$1:$F$101,I82+1),0)</f>
        <v>0</v>
      </c>
      <c r="U82" s="31">
        <f>IF(AND(L82&lt;&gt;0,K82&lt;=5),VLOOKUP(L82,[1]баллы!$A$1:$F$101,K82+1),0)</f>
        <v>0</v>
      </c>
      <c r="V82" s="32"/>
      <c r="W82" s="32"/>
      <c r="X82" s="32">
        <f>ABS(W82-V82)*5</f>
        <v>0</v>
      </c>
      <c r="Y82" s="31">
        <f>IF(AND(N82&lt;&gt;0,M82&lt;=5),VLOOKUP(N82,[1]баллы!$A$1:$F$101,M82+1),0)</f>
        <v>0</v>
      </c>
      <c r="Z82" s="31">
        <f>IF(AND(P82&lt;&gt;0,O82&lt;=5),VLOOKUP(P82,[1]баллы!$A$1:$F$101,O82+1),0)</f>
        <v>0</v>
      </c>
      <c r="AA82" s="31">
        <f>IF(AND(R82&lt;&gt;0,Q82&lt;=5),VLOOKUP(R82,[1]баллы!$A$1:$F$101,Q82+1),0)</f>
        <v>0</v>
      </c>
      <c r="AB82" s="33">
        <f>S82+T82+U82+X82+Y82+Z82+AA82</f>
        <v>0</v>
      </c>
      <c r="AC82" s="34" t="e">
        <f>AB82/F82</f>
        <v>#DIV/0!</v>
      </c>
    </row>
    <row r="83" spans="1:29" s="27" customFormat="1">
      <c r="F83" s="26">
        <f t="shared" ref="F82:F117" si="0">COUNTA(H83,J83,N83,R83)</f>
        <v>0</v>
      </c>
      <c r="G83" s="26"/>
      <c r="H83" s="35"/>
      <c r="I83" s="26"/>
      <c r="J83" s="35"/>
      <c r="K83" s="26"/>
      <c r="L83" s="35"/>
      <c r="M83" s="26"/>
      <c r="N83" s="30"/>
      <c r="O83" s="26"/>
      <c r="P83" s="30"/>
      <c r="Q83" s="26"/>
      <c r="R83" s="35"/>
      <c r="S83" s="31">
        <f>IF(AND(H83&lt;&gt;0,G83&lt;=5),VLOOKUP(H83,[1]баллы!$A$1:$F$101,G83+1),0)</f>
        <v>0</v>
      </c>
      <c r="T83" s="31">
        <f>IF(AND(J83&lt;&gt;0,I83&lt;=5),VLOOKUP(J83,[1]баллы!$A$1:$F$101,I83+1),0)</f>
        <v>0</v>
      </c>
      <c r="U83" s="31">
        <f>IF(AND(L83&lt;&gt;0,K83&lt;=5),VLOOKUP(L83,[1]баллы!$A$1:$F$101,K83+1),0)</f>
        <v>0</v>
      </c>
      <c r="V83" s="32"/>
      <c r="W83" s="32"/>
      <c r="X83" s="32">
        <f t="shared" ref="X79:X117" si="1">ABS(W83-V83)*5</f>
        <v>0</v>
      </c>
      <c r="Y83" s="31">
        <f>IF(AND(N83&lt;&gt;0,M83&lt;=5),VLOOKUP(N83,[1]баллы!$A$1:$F$101,M83+1),0)</f>
        <v>0</v>
      </c>
      <c r="Z83" s="31">
        <f>IF(AND(P83&lt;&gt;0,O83&lt;=5),VLOOKUP(P83,[1]баллы!$A$1:$F$101,O83+1),0)</f>
        <v>0</v>
      </c>
      <c r="AA83" s="31">
        <f>IF(AND(R83&lt;&gt;0,Q83&lt;=5),VLOOKUP(R83,[1]баллы!$A$1:$F$101,Q83+1),0)</f>
        <v>0</v>
      </c>
      <c r="AB83" s="33">
        <f t="shared" ref="AB79:AB117" si="2">S83+T83+U83+X83+Y83+Z83+AA83</f>
        <v>0</v>
      </c>
      <c r="AC83" s="34" t="e">
        <f t="shared" ref="AC79:AC117" si="3">AB83/F83</f>
        <v>#DIV/0!</v>
      </c>
    </row>
    <row r="84" spans="1:29" s="27" customFormat="1">
      <c r="F84" s="26">
        <f t="shared" si="0"/>
        <v>0</v>
      </c>
      <c r="G84" s="26"/>
      <c r="H84" s="35"/>
      <c r="I84" s="26"/>
      <c r="J84" s="35"/>
      <c r="K84" s="26"/>
      <c r="L84" s="35"/>
      <c r="M84" s="26"/>
      <c r="N84" s="30"/>
      <c r="O84" s="26"/>
      <c r="P84" s="30"/>
      <c r="Q84" s="26"/>
      <c r="R84" s="35"/>
      <c r="S84" s="31">
        <f>IF(AND(H84&lt;&gt;0,G84&lt;=5),VLOOKUP(H84,[1]баллы!$A$1:$F$101,G84+1),0)</f>
        <v>0</v>
      </c>
      <c r="T84" s="31">
        <f>IF(AND(J84&lt;&gt;0,I84&lt;=5),VLOOKUP(J84,[1]баллы!$A$1:$F$101,I84+1),0)</f>
        <v>0</v>
      </c>
      <c r="U84" s="31">
        <f>IF(AND(L84&lt;&gt;0,K84&lt;=5),VLOOKUP(L84,[1]баллы!$A$1:$F$101,K84+1),0)</f>
        <v>0</v>
      </c>
      <c r="V84" s="32"/>
      <c r="W84" s="32"/>
      <c r="X84" s="32">
        <f t="shared" si="1"/>
        <v>0</v>
      </c>
      <c r="Y84" s="31">
        <f>IF(AND(N84&lt;&gt;0,M84&lt;=5),VLOOKUP(N84,[1]баллы!$A$1:$F$101,M84+1),0)</f>
        <v>0</v>
      </c>
      <c r="Z84" s="31">
        <f>IF(AND(P84&lt;&gt;0,O84&lt;=5),VLOOKUP(P84,[1]баллы!$A$1:$F$101,O84+1),0)</f>
        <v>0</v>
      </c>
      <c r="AA84" s="31">
        <f>IF(AND(R84&lt;&gt;0,Q84&lt;=5),VLOOKUP(R84,[1]баллы!$A$1:$F$101,Q84+1),0)</f>
        <v>0</v>
      </c>
      <c r="AB84" s="33">
        <f t="shared" si="2"/>
        <v>0</v>
      </c>
      <c r="AC84" s="34" t="e">
        <f t="shared" si="3"/>
        <v>#DIV/0!</v>
      </c>
    </row>
    <row r="85" spans="1:29" s="27" customFormat="1">
      <c r="F85" s="26">
        <f t="shared" si="0"/>
        <v>0</v>
      </c>
      <c r="G85" s="26"/>
      <c r="H85" s="30"/>
      <c r="I85" s="26"/>
      <c r="J85" s="30"/>
      <c r="K85" s="26"/>
      <c r="L85" s="30"/>
      <c r="M85" s="26"/>
      <c r="N85" s="30"/>
      <c r="O85" s="26"/>
      <c r="P85" s="30"/>
      <c r="Q85" s="26"/>
      <c r="R85" s="30"/>
      <c r="S85" s="31">
        <f>IF(AND(H85&lt;&gt;0,G85&lt;=5),VLOOKUP(H85,[1]баллы!$A$1:$F$101,G85+1),0)</f>
        <v>0</v>
      </c>
      <c r="T85" s="31">
        <f>IF(AND(J85&lt;&gt;0,I85&lt;=5),VLOOKUP(J85,[1]баллы!$A$1:$F$101,I85+1),0)</f>
        <v>0</v>
      </c>
      <c r="U85" s="31">
        <f>IF(AND(L85&lt;&gt;0,K85&lt;=5),VLOOKUP(L85,[1]баллы!$A$1:$F$101,K85+1),0)</f>
        <v>0</v>
      </c>
      <c r="V85" s="32"/>
      <c r="W85" s="32"/>
      <c r="X85" s="32">
        <f t="shared" si="1"/>
        <v>0</v>
      </c>
      <c r="Y85" s="31">
        <f>IF(AND(N85&lt;&gt;0,M85&lt;=5),VLOOKUP(N85,[1]баллы!$A$1:$F$101,M85+1),0)</f>
        <v>0</v>
      </c>
      <c r="Z85" s="31">
        <f>IF(AND(P85&lt;&gt;0,O85&lt;=5),VLOOKUP(P85,[1]баллы!$A$1:$F$101,O85+1),0)</f>
        <v>0</v>
      </c>
      <c r="AA85" s="31">
        <f>IF(AND(R85&lt;&gt;0,Q85&lt;=5),VLOOKUP(R85,[1]баллы!$A$1:$F$101,Q85+1),0)</f>
        <v>0</v>
      </c>
      <c r="AB85" s="33">
        <f t="shared" si="2"/>
        <v>0</v>
      </c>
      <c r="AC85" s="34" t="e">
        <f t="shared" si="3"/>
        <v>#DIV/0!</v>
      </c>
    </row>
    <row r="86" spans="1:29" s="27" customFormat="1">
      <c r="F86" s="26">
        <f t="shared" si="0"/>
        <v>0</v>
      </c>
      <c r="G86" s="26"/>
      <c r="H86" s="30"/>
      <c r="I86" s="26"/>
      <c r="J86" s="30"/>
      <c r="K86" s="26"/>
      <c r="L86" s="30"/>
      <c r="M86" s="26"/>
      <c r="N86" s="30"/>
      <c r="O86" s="26"/>
      <c r="P86" s="30"/>
      <c r="Q86" s="26"/>
      <c r="R86" s="30"/>
      <c r="S86" s="31">
        <f>IF(AND(H86&lt;&gt;0,G86&lt;=5),VLOOKUP(H86,[1]баллы!$A$1:$F$101,G86+1),0)</f>
        <v>0</v>
      </c>
      <c r="T86" s="31">
        <f>IF(AND(J86&lt;&gt;0,I86&lt;=5),VLOOKUP(J86,[1]баллы!$A$1:$F$101,I86+1),0)</f>
        <v>0</v>
      </c>
      <c r="U86" s="31">
        <f>IF(AND(L86&lt;&gt;0,K86&lt;=5),VLOOKUP(L86,[1]баллы!$A$1:$F$101,K86+1),0)</f>
        <v>0</v>
      </c>
      <c r="V86" s="32"/>
      <c r="W86" s="32"/>
      <c r="X86" s="32">
        <f t="shared" si="1"/>
        <v>0</v>
      </c>
      <c r="Y86" s="31">
        <f>IF(AND(N86&lt;&gt;0,M86&lt;=5),VLOOKUP(N86,[1]баллы!$A$1:$F$101,M86+1),0)</f>
        <v>0</v>
      </c>
      <c r="Z86" s="31">
        <f>IF(AND(P86&lt;&gt;0,O86&lt;=5),VLOOKUP(P86,[1]баллы!$A$1:$F$101,O86+1),0)</f>
        <v>0</v>
      </c>
      <c r="AA86" s="31">
        <f>IF(AND(R86&lt;&gt;0,Q86&lt;=5),VLOOKUP(R86,[1]баллы!$A$1:$F$101,Q86+1),0)</f>
        <v>0</v>
      </c>
      <c r="AB86" s="33">
        <f t="shared" si="2"/>
        <v>0</v>
      </c>
      <c r="AC86" s="34" t="e">
        <f t="shared" si="3"/>
        <v>#DIV/0!</v>
      </c>
    </row>
    <row r="87" spans="1:29" s="27" customFormat="1">
      <c r="F87" s="26">
        <f t="shared" si="0"/>
        <v>0</v>
      </c>
      <c r="G87" s="26"/>
      <c r="H87" s="30"/>
      <c r="I87" s="26"/>
      <c r="J87" s="30"/>
      <c r="K87" s="26"/>
      <c r="L87" s="30"/>
      <c r="M87" s="26"/>
      <c r="N87" s="30"/>
      <c r="O87" s="26"/>
      <c r="P87" s="30"/>
      <c r="Q87" s="26"/>
      <c r="R87" s="30"/>
      <c r="S87" s="31">
        <f>IF(AND(H87&lt;&gt;0,G87&lt;=5),VLOOKUP(H87,[1]баллы!$A$1:$F$101,G87+1),0)</f>
        <v>0</v>
      </c>
      <c r="T87" s="31">
        <f>IF(AND(J87&lt;&gt;0,I87&lt;=5),VLOOKUP(J87,[1]баллы!$A$1:$F$101,I87+1),0)</f>
        <v>0</v>
      </c>
      <c r="U87" s="31">
        <f>IF(AND(L87&lt;&gt;0,K87&lt;=5),VLOOKUP(L87,[1]баллы!$A$1:$F$101,K87+1),0)</f>
        <v>0</v>
      </c>
      <c r="V87" s="32"/>
      <c r="W87" s="32"/>
      <c r="X87" s="32">
        <f t="shared" si="1"/>
        <v>0</v>
      </c>
      <c r="Y87" s="31">
        <f>IF(AND(N87&lt;&gt;0,M87&lt;=5),VLOOKUP(N87,[1]баллы!$A$1:$F$101,M87+1),0)</f>
        <v>0</v>
      </c>
      <c r="Z87" s="31">
        <f>IF(AND(P87&lt;&gt;0,O87&lt;=5),VLOOKUP(P87,[1]баллы!$A$1:$F$101,O87+1),0)</f>
        <v>0</v>
      </c>
      <c r="AA87" s="31">
        <f>IF(AND(R87&lt;&gt;0,Q87&lt;=5),VLOOKUP(R87,[1]баллы!$A$1:$F$101,Q87+1),0)</f>
        <v>0</v>
      </c>
      <c r="AB87" s="33">
        <f t="shared" si="2"/>
        <v>0</v>
      </c>
      <c r="AC87" s="34" t="e">
        <f t="shared" si="3"/>
        <v>#DIV/0!</v>
      </c>
    </row>
    <row r="88" spans="1:29" s="27" customFormat="1">
      <c r="F88" s="26">
        <f t="shared" si="0"/>
        <v>0</v>
      </c>
      <c r="G88" s="26"/>
      <c r="H88" s="35"/>
      <c r="I88" s="26"/>
      <c r="J88" s="35"/>
      <c r="K88" s="26"/>
      <c r="L88" s="35"/>
      <c r="M88" s="26"/>
      <c r="N88" s="30"/>
      <c r="O88" s="26"/>
      <c r="P88" s="30"/>
      <c r="Q88" s="26"/>
      <c r="R88" s="35"/>
      <c r="S88" s="31">
        <f>IF(AND(H88&lt;&gt;0,G88&lt;=5),VLOOKUP(H88,[1]баллы!$A$1:$F$101,G88+1),0)</f>
        <v>0</v>
      </c>
      <c r="T88" s="31">
        <f>IF(AND(J88&lt;&gt;0,I88&lt;=5),VLOOKUP(J88,[1]баллы!$A$1:$F$101,I88+1),0)</f>
        <v>0</v>
      </c>
      <c r="U88" s="31">
        <f>IF(AND(L88&lt;&gt;0,K88&lt;=5),VLOOKUP(L88,[1]баллы!$A$1:$F$101,K88+1),0)</f>
        <v>0</v>
      </c>
      <c r="V88" s="32"/>
      <c r="W88" s="32"/>
      <c r="X88" s="32">
        <f t="shared" si="1"/>
        <v>0</v>
      </c>
      <c r="Y88" s="31">
        <f>IF(AND(N88&lt;&gt;0,M88&lt;=5),VLOOKUP(N88,[1]баллы!$A$1:$F$101,M88+1),0)</f>
        <v>0</v>
      </c>
      <c r="Z88" s="31">
        <f>IF(AND(P88&lt;&gt;0,O88&lt;=5),VLOOKUP(P88,[1]баллы!$A$1:$F$101,O88+1),0)</f>
        <v>0</v>
      </c>
      <c r="AA88" s="31">
        <f>IF(AND(R88&lt;&gt;0,Q88&lt;=5),VLOOKUP(R88,[1]баллы!$A$1:$F$101,Q88+1),0)</f>
        <v>0</v>
      </c>
      <c r="AB88" s="33">
        <f t="shared" si="2"/>
        <v>0</v>
      </c>
      <c r="AC88" s="34" t="e">
        <f t="shared" si="3"/>
        <v>#DIV/0!</v>
      </c>
    </row>
    <row r="89" spans="1:29" s="27" customFormat="1">
      <c r="F89" s="26">
        <f t="shared" si="0"/>
        <v>0</v>
      </c>
      <c r="G89" s="26"/>
      <c r="H89" s="35"/>
      <c r="I89" s="26"/>
      <c r="J89" s="35"/>
      <c r="K89" s="26"/>
      <c r="L89" s="35"/>
      <c r="M89" s="26"/>
      <c r="N89" s="30"/>
      <c r="O89" s="26"/>
      <c r="P89" s="30"/>
      <c r="Q89" s="26"/>
      <c r="R89" s="35"/>
      <c r="S89" s="31">
        <f>IF(AND(H89&lt;&gt;0,G89&lt;=5),VLOOKUP(H89,[1]баллы!$A$1:$F$101,G89+1),0)</f>
        <v>0</v>
      </c>
      <c r="T89" s="31">
        <f>IF(AND(J89&lt;&gt;0,I89&lt;=5),VLOOKUP(J89,[1]баллы!$A$1:$F$101,I89+1),0)</f>
        <v>0</v>
      </c>
      <c r="U89" s="31">
        <f>IF(AND(L89&lt;&gt;0,K89&lt;=5),VLOOKUP(L89,[1]баллы!$A$1:$F$101,K89+1),0)</f>
        <v>0</v>
      </c>
      <c r="V89" s="32"/>
      <c r="W89" s="32"/>
      <c r="X89" s="32">
        <f t="shared" si="1"/>
        <v>0</v>
      </c>
      <c r="Y89" s="31">
        <f>IF(AND(N89&lt;&gt;0,M89&lt;=5),VLOOKUP(N89,[1]баллы!$A$1:$F$101,M89+1),0)</f>
        <v>0</v>
      </c>
      <c r="Z89" s="31">
        <f>IF(AND(P89&lt;&gt;0,O89&lt;=5),VLOOKUP(P89,[1]баллы!$A$1:$F$101,O89+1),0)</f>
        <v>0</v>
      </c>
      <c r="AA89" s="31">
        <f>IF(AND(R89&lt;&gt;0,Q89&lt;=5),VLOOKUP(R89,[1]баллы!$A$1:$F$101,Q89+1),0)</f>
        <v>0</v>
      </c>
      <c r="AB89" s="33">
        <f t="shared" si="2"/>
        <v>0</v>
      </c>
      <c r="AC89" s="34" t="e">
        <f t="shared" si="3"/>
        <v>#DIV/0!</v>
      </c>
    </row>
    <row r="90" spans="1:29" s="27" customFormat="1">
      <c r="F90" s="26">
        <f t="shared" si="0"/>
        <v>0</v>
      </c>
      <c r="G90" s="26"/>
      <c r="H90" s="35"/>
      <c r="I90" s="26"/>
      <c r="J90" s="35"/>
      <c r="K90" s="26"/>
      <c r="L90" s="35"/>
      <c r="M90" s="26"/>
      <c r="N90" s="30"/>
      <c r="O90" s="26"/>
      <c r="P90" s="30"/>
      <c r="Q90" s="26"/>
      <c r="R90" s="35"/>
      <c r="S90" s="31">
        <f>IF(AND(H90&lt;&gt;0,G90&lt;=5),VLOOKUP(H90,[1]баллы!$A$1:$F$101,G90+1),0)</f>
        <v>0</v>
      </c>
      <c r="T90" s="31">
        <f>IF(AND(J90&lt;&gt;0,I90&lt;=5),VLOOKUP(J90,[1]баллы!$A$1:$F$101,I90+1),0)</f>
        <v>0</v>
      </c>
      <c r="U90" s="31">
        <f>IF(AND(L90&lt;&gt;0,K90&lt;=5),VLOOKUP(L90,[1]баллы!$A$1:$F$101,K90+1),0)</f>
        <v>0</v>
      </c>
      <c r="V90" s="32"/>
      <c r="W90" s="32"/>
      <c r="X90" s="32">
        <f t="shared" si="1"/>
        <v>0</v>
      </c>
      <c r="Y90" s="31">
        <f>IF(AND(N90&lt;&gt;0,M90&lt;=5),VLOOKUP(N90,[1]баллы!$A$1:$F$101,M90+1),0)</f>
        <v>0</v>
      </c>
      <c r="Z90" s="31">
        <f>IF(AND(P90&lt;&gt;0,O90&lt;=5),VLOOKUP(P90,[1]баллы!$A$1:$F$101,O90+1),0)</f>
        <v>0</v>
      </c>
      <c r="AA90" s="31">
        <f>IF(AND(R90&lt;&gt;0,Q90&lt;=5),VLOOKUP(R90,[1]баллы!$A$1:$F$101,Q90+1),0)</f>
        <v>0</v>
      </c>
      <c r="AB90" s="33">
        <f t="shared" si="2"/>
        <v>0</v>
      </c>
      <c r="AC90" s="34" t="e">
        <f t="shared" si="3"/>
        <v>#DIV/0!</v>
      </c>
    </row>
    <row r="91" spans="1:29" s="27" customFormat="1">
      <c r="F91" s="26">
        <f t="shared" si="0"/>
        <v>0</v>
      </c>
      <c r="G91" s="26"/>
      <c r="H91" s="35"/>
      <c r="I91" s="26"/>
      <c r="J91" s="35"/>
      <c r="K91" s="26"/>
      <c r="L91" s="35"/>
      <c r="M91" s="26"/>
      <c r="N91" s="30"/>
      <c r="O91" s="26"/>
      <c r="P91" s="30"/>
      <c r="Q91" s="26"/>
      <c r="R91" s="35"/>
      <c r="S91" s="31">
        <f>IF(AND(H91&lt;&gt;0,G91&lt;=5),VLOOKUP(H91,[1]баллы!$A$1:$F$101,G91+1),0)</f>
        <v>0</v>
      </c>
      <c r="T91" s="31">
        <f>IF(AND(J91&lt;&gt;0,I91&lt;=5),VLOOKUP(J91,[1]баллы!$A$1:$F$101,I91+1),0)</f>
        <v>0</v>
      </c>
      <c r="U91" s="31">
        <f>IF(AND(L91&lt;&gt;0,K91&lt;=5),VLOOKUP(L91,[1]баллы!$A$1:$F$101,K91+1),0)</f>
        <v>0</v>
      </c>
      <c r="V91" s="32"/>
      <c r="W91" s="32"/>
      <c r="X91" s="32">
        <f t="shared" si="1"/>
        <v>0</v>
      </c>
      <c r="Y91" s="31">
        <f>IF(AND(N91&lt;&gt;0,M91&lt;=5),VLOOKUP(N91,[1]баллы!$A$1:$F$101,M91+1),0)</f>
        <v>0</v>
      </c>
      <c r="Z91" s="31">
        <f>IF(AND(P91&lt;&gt;0,O91&lt;=5),VLOOKUP(P91,[1]баллы!$A$1:$F$101,O91+1),0)</f>
        <v>0</v>
      </c>
      <c r="AA91" s="31">
        <f>IF(AND(R91&lt;&gt;0,Q91&lt;=5),VLOOKUP(R91,[1]баллы!$A$1:$F$101,Q91+1),0)</f>
        <v>0</v>
      </c>
      <c r="AB91" s="33">
        <f t="shared" si="2"/>
        <v>0</v>
      </c>
      <c r="AC91" s="34" t="e">
        <f t="shared" si="3"/>
        <v>#DIV/0!</v>
      </c>
    </row>
    <row r="92" spans="1:29" s="27" customFormat="1">
      <c r="A92" s="26"/>
      <c r="E92" s="37"/>
      <c r="F92" s="26">
        <f t="shared" si="0"/>
        <v>0</v>
      </c>
      <c r="G92" s="26"/>
      <c r="H92" s="35"/>
      <c r="I92" s="26"/>
      <c r="J92" s="35"/>
      <c r="K92" s="26"/>
      <c r="L92" s="35"/>
      <c r="M92" s="26"/>
      <c r="N92" s="30"/>
      <c r="O92" s="26"/>
      <c r="P92" s="30"/>
      <c r="Q92" s="26"/>
      <c r="R92" s="35"/>
      <c r="S92" s="31">
        <f>IF(AND(H92&lt;&gt;0,G92&lt;=5),VLOOKUP(H92,[1]баллы!$A$1:$F$101,G92+1),0)</f>
        <v>0</v>
      </c>
      <c r="T92" s="31">
        <f>IF(AND(J92&lt;&gt;0,I92&lt;=5),VLOOKUP(J92,[1]баллы!$A$1:$F$101,I92+1),0)</f>
        <v>0</v>
      </c>
      <c r="U92" s="31">
        <f>IF(AND(L92&lt;&gt;0,K92&lt;=5),VLOOKUP(L92,[1]баллы!$A$1:$F$101,K92+1),0)</f>
        <v>0</v>
      </c>
      <c r="V92" s="32"/>
      <c r="W92" s="32"/>
      <c r="X92" s="32">
        <f t="shared" si="1"/>
        <v>0</v>
      </c>
      <c r="Y92" s="31">
        <f>IF(AND(N92&lt;&gt;0,M92&lt;=5),VLOOKUP(N92,[1]баллы!$A$1:$F$101,M92+1),0)</f>
        <v>0</v>
      </c>
      <c r="Z92" s="31">
        <f>IF(AND(P92&lt;&gt;0,O92&lt;=5),VLOOKUP(P92,[1]баллы!$A$1:$F$101,O92+1),0)</f>
        <v>0</v>
      </c>
      <c r="AA92" s="31">
        <f>IF(AND(R92&lt;&gt;0,Q92&lt;=5),VLOOKUP(R92,[1]баллы!$A$1:$F$101,Q92+1),0)</f>
        <v>0</v>
      </c>
      <c r="AB92" s="33">
        <f t="shared" si="2"/>
        <v>0</v>
      </c>
      <c r="AC92" s="34" t="e">
        <f t="shared" si="3"/>
        <v>#DIV/0!</v>
      </c>
    </row>
    <row r="93" spans="1:29" s="27" customFormat="1">
      <c r="A93" s="26"/>
      <c r="E93" s="37"/>
      <c r="F93" s="26">
        <f t="shared" si="0"/>
        <v>0</v>
      </c>
      <c r="G93" s="26"/>
      <c r="H93" s="35"/>
      <c r="I93" s="26"/>
      <c r="J93" s="35"/>
      <c r="K93" s="26"/>
      <c r="L93" s="35"/>
      <c r="M93" s="26"/>
      <c r="N93" s="30"/>
      <c r="O93" s="26"/>
      <c r="P93" s="30"/>
      <c r="Q93" s="26"/>
      <c r="R93" s="35"/>
      <c r="S93" s="31">
        <f>IF(AND(H93&lt;&gt;0,G93&lt;=5),VLOOKUP(H93,[1]баллы!$A$1:$F$101,G93+1),0)</f>
        <v>0</v>
      </c>
      <c r="T93" s="31">
        <f>IF(AND(J93&lt;&gt;0,I93&lt;=5),VLOOKUP(J93,[1]баллы!$A$1:$F$101,I93+1),0)</f>
        <v>0</v>
      </c>
      <c r="U93" s="31">
        <f>IF(AND(L93&lt;&gt;0,K93&lt;=5),VLOOKUP(L93,[1]баллы!$A$1:$F$101,K93+1),0)</f>
        <v>0</v>
      </c>
      <c r="V93" s="32"/>
      <c r="W93" s="32"/>
      <c r="X93" s="32">
        <f t="shared" si="1"/>
        <v>0</v>
      </c>
      <c r="Y93" s="31">
        <f>IF(AND(N93&lt;&gt;0,M93&lt;=5),VLOOKUP(N93,[1]баллы!$A$1:$F$101,M93+1),0)</f>
        <v>0</v>
      </c>
      <c r="Z93" s="31">
        <f>IF(AND(P93&lt;&gt;0,O93&lt;=5),VLOOKUP(P93,[1]баллы!$A$1:$F$101,O93+1),0)</f>
        <v>0</v>
      </c>
      <c r="AA93" s="31">
        <f>IF(AND(R93&lt;&gt;0,Q93&lt;=5),VLOOKUP(R93,[1]баллы!$A$1:$F$101,Q93+1),0)</f>
        <v>0</v>
      </c>
      <c r="AB93" s="33">
        <f t="shared" si="2"/>
        <v>0</v>
      </c>
      <c r="AC93" s="34" t="e">
        <f t="shared" si="3"/>
        <v>#DIV/0!</v>
      </c>
    </row>
    <row r="94" spans="1:29" s="27" customFormat="1">
      <c r="A94" s="26"/>
      <c r="E94" s="37"/>
      <c r="F94" s="26">
        <f t="shared" si="0"/>
        <v>0</v>
      </c>
      <c r="G94" s="26"/>
      <c r="H94" s="35"/>
      <c r="I94" s="26"/>
      <c r="J94" s="35"/>
      <c r="K94" s="26"/>
      <c r="L94" s="35"/>
      <c r="M94" s="26"/>
      <c r="N94" s="30"/>
      <c r="O94" s="26"/>
      <c r="P94" s="30"/>
      <c r="Q94" s="26"/>
      <c r="R94" s="35"/>
      <c r="S94" s="31">
        <f>IF(AND(H94&lt;&gt;0,G94&lt;=5),VLOOKUP(H94,[1]баллы!$A$1:$F$101,G94+1),0)</f>
        <v>0</v>
      </c>
      <c r="T94" s="31">
        <f>IF(AND(J94&lt;&gt;0,I94&lt;=5),VLOOKUP(J94,[1]баллы!$A$1:$F$101,I94+1),0)</f>
        <v>0</v>
      </c>
      <c r="U94" s="31">
        <f>IF(AND(L94&lt;&gt;0,K94&lt;=5),VLOOKUP(L94,[1]баллы!$A$1:$F$101,K94+1),0)</f>
        <v>0</v>
      </c>
      <c r="V94" s="32"/>
      <c r="W94" s="32"/>
      <c r="X94" s="32">
        <f t="shared" si="1"/>
        <v>0</v>
      </c>
      <c r="Y94" s="31">
        <f>IF(AND(N94&lt;&gt;0,M94&lt;=5),VLOOKUP(N94,[1]баллы!$A$1:$F$101,M94+1),0)</f>
        <v>0</v>
      </c>
      <c r="Z94" s="31">
        <f>IF(AND(P94&lt;&gt;0,O94&lt;=5),VLOOKUP(P94,[1]баллы!$A$1:$F$101,O94+1),0)</f>
        <v>0</v>
      </c>
      <c r="AA94" s="31">
        <f>IF(AND(R94&lt;&gt;0,Q94&lt;=5),VLOOKUP(R94,[1]баллы!$A$1:$F$101,Q94+1),0)</f>
        <v>0</v>
      </c>
      <c r="AB94" s="33">
        <f t="shared" si="2"/>
        <v>0</v>
      </c>
      <c r="AC94" s="34" t="e">
        <f t="shared" si="3"/>
        <v>#DIV/0!</v>
      </c>
    </row>
    <row r="95" spans="1:29" s="27" customFormat="1">
      <c r="A95" s="26"/>
      <c r="E95" s="37"/>
      <c r="F95" s="26">
        <f t="shared" si="0"/>
        <v>0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31">
        <f>IF(AND(H95&lt;&gt;0,G95&lt;=5),VLOOKUP(H95,[1]баллы!$A$1:$F$101,G95+1),0)</f>
        <v>0</v>
      </c>
      <c r="T95" s="31">
        <f>IF(AND(J95&lt;&gt;0,I95&lt;=5),VLOOKUP(J95,[1]баллы!$A$1:$F$101,I95+1),0)</f>
        <v>0</v>
      </c>
      <c r="U95" s="31">
        <f>IF(AND(L95&lt;&gt;0,K95&lt;=5),VLOOKUP(L95,[1]баллы!$A$1:$F$101,K95+1),0)</f>
        <v>0</v>
      </c>
      <c r="V95" s="32"/>
      <c r="W95" s="32"/>
      <c r="X95" s="32">
        <f t="shared" si="1"/>
        <v>0</v>
      </c>
      <c r="Y95" s="31">
        <f>IF(AND(N95&lt;&gt;0,M95&lt;=5),VLOOKUP(N95,[1]баллы!$A$1:$F$101,M95+1),0)</f>
        <v>0</v>
      </c>
      <c r="Z95" s="31">
        <f>IF(AND(P95&lt;&gt;0,O95&lt;=5),VLOOKUP(P95,[1]баллы!$A$1:$F$101,O95+1),0)</f>
        <v>0</v>
      </c>
      <c r="AA95" s="31">
        <f>IF(AND(R95&lt;&gt;0,Q95&lt;=5),VLOOKUP(R95,[1]баллы!$A$1:$F$101,Q95+1),0)</f>
        <v>0</v>
      </c>
      <c r="AB95" s="33">
        <f t="shared" si="2"/>
        <v>0</v>
      </c>
      <c r="AC95" s="34" t="e">
        <f t="shared" si="3"/>
        <v>#DIV/0!</v>
      </c>
    </row>
    <row r="96" spans="1:29" s="27" customFormat="1">
      <c r="A96" s="26"/>
      <c r="E96" s="37"/>
      <c r="F96" s="26">
        <f t="shared" si="0"/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31">
        <f>IF(AND(H96&lt;&gt;0,G96&lt;=5),VLOOKUP(H96,[1]баллы!$A$1:$F$101,G96+1),0)</f>
        <v>0</v>
      </c>
      <c r="T96" s="31">
        <f>IF(AND(J96&lt;&gt;0,I96&lt;=5),VLOOKUP(J96,[1]баллы!$A$1:$F$101,I96+1),0)</f>
        <v>0</v>
      </c>
      <c r="U96" s="31">
        <f>IF(AND(L96&lt;&gt;0,K96&lt;=5),VLOOKUP(L96,[1]баллы!$A$1:$F$101,K96+1),0)</f>
        <v>0</v>
      </c>
      <c r="V96" s="32"/>
      <c r="W96" s="32"/>
      <c r="X96" s="32">
        <f t="shared" si="1"/>
        <v>0</v>
      </c>
      <c r="Y96" s="31">
        <f>IF(AND(N96&lt;&gt;0,M96&lt;=5),VLOOKUP(N96,[1]баллы!$A$1:$F$101,M96+1),0)</f>
        <v>0</v>
      </c>
      <c r="Z96" s="31">
        <f>IF(AND(P96&lt;&gt;0,O96&lt;=5),VLOOKUP(P96,[1]баллы!$A$1:$F$101,O96+1),0)</f>
        <v>0</v>
      </c>
      <c r="AA96" s="31">
        <f>IF(AND(R96&lt;&gt;0,Q96&lt;=5),VLOOKUP(R96,[1]баллы!$A$1:$F$101,Q96+1),0)</f>
        <v>0</v>
      </c>
      <c r="AB96" s="33">
        <f t="shared" si="2"/>
        <v>0</v>
      </c>
      <c r="AC96" s="34" t="e">
        <f t="shared" si="3"/>
        <v>#DIV/0!</v>
      </c>
    </row>
    <row r="97" spans="1:29" s="27" customFormat="1">
      <c r="A97" s="26"/>
      <c r="E97" s="37"/>
      <c r="F97" s="26">
        <f t="shared" si="0"/>
        <v>0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31">
        <f>IF(AND(H97&lt;&gt;0,G97&lt;=5),VLOOKUP(H97,[1]баллы!$A$1:$F$101,G97+1),0)</f>
        <v>0</v>
      </c>
      <c r="T97" s="31">
        <f>IF(AND(J97&lt;&gt;0,I97&lt;=5),VLOOKUP(J97,[1]баллы!$A$1:$F$101,I97+1),0)</f>
        <v>0</v>
      </c>
      <c r="U97" s="31">
        <f>IF(AND(L97&lt;&gt;0,K97&lt;=5),VLOOKUP(L97,[1]баллы!$A$1:$F$101,K97+1),0)</f>
        <v>0</v>
      </c>
      <c r="V97" s="32"/>
      <c r="W97" s="32"/>
      <c r="X97" s="32">
        <f t="shared" si="1"/>
        <v>0</v>
      </c>
      <c r="Y97" s="31">
        <f>IF(AND(N97&lt;&gt;0,M97&lt;=5),VLOOKUP(N97,[1]баллы!$A$1:$F$101,M97+1),0)</f>
        <v>0</v>
      </c>
      <c r="Z97" s="31">
        <f>IF(AND(P97&lt;&gt;0,O97&lt;=5),VLOOKUP(P97,[1]баллы!$A$1:$F$101,O97+1),0)</f>
        <v>0</v>
      </c>
      <c r="AA97" s="31">
        <f>IF(AND(R97&lt;&gt;0,Q97&lt;=5),VLOOKUP(R97,[1]баллы!$A$1:$F$101,Q97+1),0)</f>
        <v>0</v>
      </c>
      <c r="AB97" s="33">
        <f t="shared" si="2"/>
        <v>0</v>
      </c>
      <c r="AC97" s="34" t="e">
        <f t="shared" si="3"/>
        <v>#DIV/0!</v>
      </c>
    </row>
    <row r="98" spans="1:29" s="27" customFormat="1">
      <c r="A98" s="26"/>
      <c r="E98" s="37"/>
      <c r="F98" s="26">
        <f t="shared" si="0"/>
        <v>0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31">
        <f>IF(AND(H98&lt;&gt;0,G98&lt;=5),VLOOKUP(H98,[1]баллы!$A$1:$F$101,G98+1),0)</f>
        <v>0</v>
      </c>
      <c r="T98" s="31">
        <f>IF(AND(J98&lt;&gt;0,I98&lt;=5),VLOOKUP(J98,[1]баллы!$A$1:$F$101,I98+1),0)</f>
        <v>0</v>
      </c>
      <c r="U98" s="31">
        <f>IF(AND(L98&lt;&gt;0,K98&lt;=5),VLOOKUP(L98,[1]баллы!$A$1:$F$101,K98+1),0)</f>
        <v>0</v>
      </c>
      <c r="V98" s="32"/>
      <c r="W98" s="32"/>
      <c r="X98" s="32">
        <f t="shared" si="1"/>
        <v>0</v>
      </c>
      <c r="Y98" s="31">
        <f>IF(AND(N98&lt;&gt;0,M98&lt;=5),VLOOKUP(N98,[1]баллы!$A$1:$F$101,M98+1),0)</f>
        <v>0</v>
      </c>
      <c r="Z98" s="31">
        <f>IF(AND(P98&lt;&gt;0,O98&lt;=5),VLOOKUP(P98,[1]баллы!$A$1:$F$101,O98+1),0)</f>
        <v>0</v>
      </c>
      <c r="AA98" s="31">
        <f>IF(AND(R98&lt;&gt;0,Q98&lt;=5),VLOOKUP(R98,[1]баллы!$A$1:$F$101,Q98+1),0)</f>
        <v>0</v>
      </c>
      <c r="AB98" s="33">
        <f t="shared" si="2"/>
        <v>0</v>
      </c>
      <c r="AC98" s="34" t="e">
        <f t="shared" si="3"/>
        <v>#DIV/0!</v>
      </c>
    </row>
    <row r="99" spans="1:29" s="27" customFormat="1">
      <c r="A99" s="26"/>
      <c r="E99" s="37"/>
      <c r="F99" s="26">
        <f t="shared" si="0"/>
        <v>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31">
        <f>IF(AND(H99&lt;&gt;0,G99&lt;=5),VLOOKUP(H99,[1]баллы!$A$1:$F$101,G99+1),0)</f>
        <v>0</v>
      </c>
      <c r="T99" s="31">
        <f>IF(AND(J99&lt;&gt;0,I99&lt;=5),VLOOKUP(J99,[1]баллы!$A$1:$F$101,I99+1),0)</f>
        <v>0</v>
      </c>
      <c r="U99" s="31">
        <f>IF(AND(L99&lt;&gt;0,K99&lt;=5),VLOOKUP(L99,[1]баллы!$A$1:$F$101,K99+1),0)</f>
        <v>0</v>
      </c>
      <c r="V99" s="32"/>
      <c r="W99" s="32"/>
      <c r="X99" s="32">
        <f t="shared" si="1"/>
        <v>0</v>
      </c>
      <c r="Y99" s="31">
        <f>IF(AND(N99&lt;&gt;0,M99&lt;=5),VLOOKUP(N99,[1]баллы!$A$1:$F$101,M99+1),0)</f>
        <v>0</v>
      </c>
      <c r="Z99" s="31">
        <f>IF(AND(P99&lt;&gt;0,O99&lt;=5),VLOOKUP(P99,[1]баллы!$A$1:$F$101,O99+1),0)</f>
        <v>0</v>
      </c>
      <c r="AA99" s="31">
        <f>IF(AND(R99&lt;&gt;0,Q99&lt;=5),VLOOKUP(R99,[1]баллы!$A$1:$F$101,Q99+1),0)</f>
        <v>0</v>
      </c>
      <c r="AB99" s="33">
        <f t="shared" si="2"/>
        <v>0</v>
      </c>
      <c r="AC99" s="34" t="e">
        <f t="shared" si="3"/>
        <v>#DIV/0!</v>
      </c>
    </row>
    <row r="100" spans="1:29" s="27" customFormat="1">
      <c r="A100" s="26"/>
      <c r="E100" s="37"/>
      <c r="F100" s="26">
        <f t="shared" si="0"/>
        <v>0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31">
        <f>IF(AND(H100&lt;&gt;0,G100&lt;=5),VLOOKUP(H100,[1]баллы!$A$1:$F$101,G100+1),0)</f>
        <v>0</v>
      </c>
      <c r="T100" s="31">
        <f>IF(AND(J100&lt;&gt;0,I100&lt;=5),VLOOKUP(J100,[1]баллы!$A$1:$F$101,I100+1),0)</f>
        <v>0</v>
      </c>
      <c r="U100" s="31">
        <f>IF(AND(L100&lt;&gt;0,K100&lt;=5),VLOOKUP(L100,[1]баллы!$A$1:$F$101,K100+1),0)</f>
        <v>0</v>
      </c>
      <c r="V100" s="32"/>
      <c r="W100" s="32"/>
      <c r="X100" s="32">
        <f t="shared" si="1"/>
        <v>0</v>
      </c>
      <c r="Y100" s="31">
        <f>IF(AND(N100&lt;&gt;0,M100&lt;=5),VLOOKUP(N100,[1]баллы!$A$1:$F$101,M100+1),0)</f>
        <v>0</v>
      </c>
      <c r="Z100" s="31">
        <f>IF(AND(P100&lt;&gt;0,O100&lt;=5),VLOOKUP(P100,[1]баллы!$A$1:$F$101,O100+1),0)</f>
        <v>0</v>
      </c>
      <c r="AA100" s="31">
        <f>IF(AND(R100&lt;&gt;0,Q100&lt;=5),VLOOKUP(R100,[1]баллы!$A$1:$F$101,Q100+1),0)</f>
        <v>0</v>
      </c>
      <c r="AB100" s="33">
        <f t="shared" si="2"/>
        <v>0</v>
      </c>
      <c r="AC100" s="34" t="e">
        <f t="shared" si="3"/>
        <v>#DIV/0!</v>
      </c>
    </row>
    <row r="101" spans="1:29" s="27" customFormat="1">
      <c r="A101" s="26"/>
      <c r="E101" s="37"/>
      <c r="F101" s="26">
        <f t="shared" si="0"/>
        <v>0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31">
        <f>IF(AND(H101&lt;&gt;0,G101&lt;=5),VLOOKUP(H101,[1]баллы!$A$1:$F$101,G101+1),0)</f>
        <v>0</v>
      </c>
      <c r="T101" s="31">
        <f>IF(AND(J101&lt;&gt;0,I101&lt;=5),VLOOKUP(J101,[1]баллы!$A$1:$F$101,I101+1),0)</f>
        <v>0</v>
      </c>
      <c r="U101" s="31">
        <f>IF(AND(L101&lt;&gt;0,K101&lt;=5),VLOOKUP(L101,[1]баллы!$A$1:$F$101,K101+1),0)</f>
        <v>0</v>
      </c>
      <c r="V101" s="32"/>
      <c r="W101" s="32"/>
      <c r="X101" s="32">
        <f t="shared" si="1"/>
        <v>0</v>
      </c>
      <c r="Y101" s="31">
        <f>IF(AND(N101&lt;&gt;0,M101&lt;=5),VLOOKUP(N101,[1]баллы!$A$1:$F$101,M101+1),0)</f>
        <v>0</v>
      </c>
      <c r="Z101" s="31">
        <f>IF(AND(P101&lt;&gt;0,O101&lt;=5),VLOOKUP(P101,[1]баллы!$A$1:$F$101,O101+1),0)</f>
        <v>0</v>
      </c>
      <c r="AA101" s="31">
        <f>IF(AND(R101&lt;&gt;0,Q101&lt;=5),VLOOKUP(R101,[1]баллы!$A$1:$F$101,Q101+1),0)</f>
        <v>0</v>
      </c>
      <c r="AB101" s="33">
        <f t="shared" si="2"/>
        <v>0</v>
      </c>
      <c r="AC101" s="34" t="e">
        <f t="shared" si="3"/>
        <v>#DIV/0!</v>
      </c>
    </row>
    <row r="102" spans="1:29" s="27" customFormat="1">
      <c r="A102" s="26"/>
      <c r="E102" s="37"/>
      <c r="F102" s="26">
        <f t="shared" si="0"/>
        <v>0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31">
        <f>IF(AND(H102&lt;&gt;0,G102&lt;=5),VLOOKUP(H102,[1]баллы!$A$1:$F$101,G102+1),0)</f>
        <v>0</v>
      </c>
      <c r="T102" s="31">
        <f>IF(AND(J102&lt;&gt;0,I102&lt;=5),VLOOKUP(J102,[1]баллы!$A$1:$F$101,I102+1),0)</f>
        <v>0</v>
      </c>
      <c r="U102" s="31">
        <f>IF(AND(L102&lt;&gt;0,K102&lt;=5),VLOOKUP(L102,[1]баллы!$A$1:$F$101,K102+1),0)</f>
        <v>0</v>
      </c>
      <c r="V102" s="32"/>
      <c r="W102" s="32"/>
      <c r="X102" s="32">
        <f t="shared" si="1"/>
        <v>0</v>
      </c>
      <c r="Y102" s="31">
        <f>IF(AND(N102&lt;&gt;0,M102&lt;=5),VLOOKUP(N102,[1]баллы!$A$1:$F$101,M102+1),0)</f>
        <v>0</v>
      </c>
      <c r="Z102" s="31">
        <f>IF(AND(P102&lt;&gt;0,O102&lt;=5),VLOOKUP(P102,[1]баллы!$A$1:$F$101,O102+1),0)</f>
        <v>0</v>
      </c>
      <c r="AA102" s="31">
        <f>IF(AND(R102&lt;&gt;0,Q102&lt;=5),VLOOKUP(R102,[1]баллы!$A$1:$F$101,Q102+1),0)</f>
        <v>0</v>
      </c>
      <c r="AB102" s="33">
        <f t="shared" si="2"/>
        <v>0</v>
      </c>
      <c r="AC102" s="34" t="e">
        <f t="shared" si="3"/>
        <v>#DIV/0!</v>
      </c>
    </row>
    <row r="103" spans="1:29" s="27" customFormat="1">
      <c r="A103" s="26"/>
      <c r="E103" s="37"/>
      <c r="F103" s="26">
        <f t="shared" si="0"/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31">
        <f>IF(AND(H103&lt;&gt;0,G103&lt;=5),VLOOKUP(H103,[1]баллы!$A$1:$F$101,G103+1),0)</f>
        <v>0</v>
      </c>
      <c r="T103" s="31">
        <f>IF(AND(J103&lt;&gt;0,I103&lt;=5),VLOOKUP(J103,[1]баллы!$A$1:$F$101,I103+1),0)</f>
        <v>0</v>
      </c>
      <c r="U103" s="31">
        <f>IF(AND(L103&lt;&gt;0,K103&lt;=5),VLOOKUP(L103,[1]баллы!$A$1:$F$101,K103+1),0)</f>
        <v>0</v>
      </c>
      <c r="V103" s="32"/>
      <c r="W103" s="32"/>
      <c r="X103" s="32">
        <f t="shared" si="1"/>
        <v>0</v>
      </c>
      <c r="Y103" s="31">
        <f>IF(AND(N103&lt;&gt;0,M103&lt;=5),VLOOKUP(N103,[1]баллы!$A$1:$F$101,M103+1),0)</f>
        <v>0</v>
      </c>
      <c r="Z103" s="31">
        <f>IF(AND(P103&lt;&gt;0,O103&lt;=5),VLOOKUP(P103,[1]баллы!$A$1:$F$101,O103+1),0)</f>
        <v>0</v>
      </c>
      <c r="AA103" s="31">
        <f>IF(AND(R103&lt;&gt;0,Q103&lt;=5),VLOOKUP(R103,[1]баллы!$A$1:$F$101,Q103+1),0)</f>
        <v>0</v>
      </c>
      <c r="AB103" s="33">
        <f t="shared" si="2"/>
        <v>0</v>
      </c>
      <c r="AC103" s="34" t="e">
        <f t="shared" si="3"/>
        <v>#DIV/0!</v>
      </c>
    </row>
    <row r="104" spans="1:29" s="27" customFormat="1">
      <c r="A104" s="26"/>
      <c r="E104" s="37"/>
      <c r="F104" s="26">
        <f t="shared" si="0"/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31">
        <f>IF(AND(H104&lt;&gt;0,G104&lt;=5),VLOOKUP(H104,[1]баллы!$A$1:$F$101,G104+1),0)</f>
        <v>0</v>
      </c>
      <c r="T104" s="31">
        <f>IF(AND(J104&lt;&gt;0,I104&lt;=5),VLOOKUP(J104,[1]баллы!$A$1:$F$101,I104+1),0)</f>
        <v>0</v>
      </c>
      <c r="U104" s="31">
        <f>IF(AND(L104&lt;&gt;0,K104&lt;=5),VLOOKUP(L104,[1]баллы!$A$1:$F$101,K104+1),0)</f>
        <v>0</v>
      </c>
      <c r="V104" s="32"/>
      <c r="W104" s="32"/>
      <c r="X104" s="32">
        <f t="shared" si="1"/>
        <v>0</v>
      </c>
      <c r="Y104" s="31">
        <f>IF(AND(N104&lt;&gt;0,M104&lt;=5),VLOOKUP(N104,[1]баллы!$A$1:$F$101,M104+1),0)</f>
        <v>0</v>
      </c>
      <c r="Z104" s="31">
        <f>IF(AND(P104&lt;&gt;0,O104&lt;=5),VLOOKUP(P104,[1]баллы!$A$1:$F$101,O104+1),0)</f>
        <v>0</v>
      </c>
      <c r="AA104" s="31">
        <f>IF(AND(R104&lt;&gt;0,Q104&lt;=5),VLOOKUP(R104,[1]баллы!$A$1:$F$101,Q104+1),0)</f>
        <v>0</v>
      </c>
      <c r="AB104" s="33">
        <f t="shared" si="2"/>
        <v>0</v>
      </c>
      <c r="AC104" s="34" t="e">
        <f t="shared" si="3"/>
        <v>#DIV/0!</v>
      </c>
    </row>
    <row r="105" spans="1:29" s="27" customFormat="1">
      <c r="A105" s="26"/>
      <c r="E105" s="37"/>
      <c r="F105" s="26">
        <f t="shared" si="0"/>
        <v>0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31">
        <f>IF(AND(H105&lt;&gt;0,G105&lt;=5),VLOOKUP(H105,[1]баллы!$A$1:$F$101,G105+1),0)</f>
        <v>0</v>
      </c>
      <c r="T105" s="31">
        <f>IF(AND(J105&lt;&gt;0,I105&lt;=5),VLOOKUP(J105,[1]баллы!$A$1:$F$101,I105+1),0)</f>
        <v>0</v>
      </c>
      <c r="U105" s="31">
        <f>IF(AND(L105&lt;&gt;0,K105&lt;=5),VLOOKUP(L105,[1]баллы!$A$1:$F$101,K105+1),0)</f>
        <v>0</v>
      </c>
      <c r="V105" s="32"/>
      <c r="W105" s="32"/>
      <c r="X105" s="32">
        <f t="shared" si="1"/>
        <v>0</v>
      </c>
      <c r="Y105" s="31">
        <f>IF(AND(N105&lt;&gt;0,M105&lt;=5),VLOOKUP(N105,[1]баллы!$A$1:$F$101,M105+1),0)</f>
        <v>0</v>
      </c>
      <c r="Z105" s="31">
        <f>IF(AND(P105&lt;&gt;0,O105&lt;=5),VLOOKUP(P105,[1]баллы!$A$1:$F$101,O105+1),0)</f>
        <v>0</v>
      </c>
      <c r="AA105" s="31">
        <f>IF(AND(R105&lt;&gt;0,Q105&lt;=5),VLOOKUP(R105,[1]баллы!$A$1:$F$101,Q105+1),0)</f>
        <v>0</v>
      </c>
      <c r="AB105" s="33">
        <f t="shared" si="2"/>
        <v>0</v>
      </c>
      <c r="AC105" s="34" t="e">
        <f t="shared" si="3"/>
        <v>#DIV/0!</v>
      </c>
    </row>
    <row r="106" spans="1:29" s="27" customFormat="1">
      <c r="A106" s="26"/>
      <c r="E106" s="37"/>
      <c r="F106" s="26">
        <f t="shared" si="0"/>
        <v>0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31">
        <f>IF(AND(H106&lt;&gt;0,G106&lt;=5),VLOOKUP(H106,[1]баллы!$A$1:$F$101,G106+1),0)</f>
        <v>0</v>
      </c>
      <c r="T106" s="31">
        <f>IF(AND(J106&lt;&gt;0,I106&lt;=5),VLOOKUP(J106,[1]баллы!$A$1:$F$101,I106+1),0)</f>
        <v>0</v>
      </c>
      <c r="U106" s="31">
        <f>IF(AND(L106&lt;&gt;0,K106&lt;=5),VLOOKUP(L106,[1]баллы!$A$1:$F$101,K106+1),0)</f>
        <v>0</v>
      </c>
      <c r="V106" s="32"/>
      <c r="W106" s="32"/>
      <c r="X106" s="32">
        <f t="shared" si="1"/>
        <v>0</v>
      </c>
      <c r="Y106" s="31">
        <f>IF(AND(N106&lt;&gt;0,M106&lt;=5),VLOOKUP(N106,[1]баллы!$A$1:$F$101,M106+1),0)</f>
        <v>0</v>
      </c>
      <c r="Z106" s="31">
        <f>IF(AND(P106&lt;&gt;0,O106&lt;=5),VLOOKUP(P106,[1]баллы!$A$1:$F$101,O106+1),0)</f>
        <v>0</v>
      </c>
      <c r="AA106" s="31">
        <f>IF(AND(R106&lt;&gt;0,Q106&lt;=5),VLOOKUP(R106,[1]баллы!$A$1:$F$101,Q106+1),0)</f>
        <v>0</v>
      </c>
      <c r="AB106" s="33">
        <f t="shared" si="2"/>
        <v>0</v>
      </c>
      <c r="AC106" s="34" t="e">
        <f t="shared" si="3"/>
        <v>#DIV/0!</v>
      </c>
    </row>
    <row r="107" spans="1:29" s="27" customFormat="1">
      <c r="A107" s="26"/>
      <c r="E107" s="37"/>
      <c r="F107" s="26">
        <f t="shared" si="0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31">
        <f>IF(AND(H107&lt;&gt;0,G107&lt;=5),VLOOKUP(H107,[1]баллы!$A$1:$F$101,G107+1),0)</f>
        <v>0</v>
      </c>
      <c r="T107" s="31">
        <f>IF(AND(J107&lt;&gt;0,I107&lt;=5),VLOOKUP(J107,[1]баллы!$A$1:$F$101,I107+1),0)</f>
        <v>0</v>
      </c>
      <c r="U107" s="31">
        <f>IF(AND(L107&lt;&gt;0,K107&lt;=5),VLOOKUP(L107,[1]баллы!$A$1:$F$101,K107+1),0)</f>
        <v>0</v>
      </c>
      <c r="V107" s="32"/>
      <c r="W107" s="32"/>
      <c r="X107" s="32">
        <f t="shared" si="1"/>
        <v>0</v>
      </c>
      <c r="Y107" s="31">
        <f>IF(AND(N107&lt;&gt;0,M107&lt;=5),VLOOKUP(N107,[1]баллы!$A$1:$F$101,M107+1),0)</f>
        <v>0</v>
      </c>
      <c r="Z107" s="31">
        <f>IF(AND(P107&lt;&gt;0,O107&lt;=5),VLOOKUP(P107,[1]баллы!$A$1:$F$101,O107+1),0)</f>
        <v>0</v>
      </c>
      <c r="AA107" s="31">
        <f>IF(AND(R107&lt;&gt;0,Q107&lt;=5),VLOOKUP(R107,[1]баллы!$A$1:$F$101,Q107+1),0)</f>
        <v>0</v>
      </c>
      <c r="AB107" s="33">
        <f t="shared" si="2"/>
        <v>0</v>
      </c>
      <c r="AC107" s="34" t="e">
        <f t="shared" si="3"/>
        <v>#DIV/0!</v>
      </c>
    </row>
    <row r="108" spans="1:29" s="27" customFormat="1">
      <c r="A108" s="26"/>
      <c r="E108" s="37"/>
      <c r="F108" s="26">
        <f t="shared" si="0"/>
        <v>0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31">
        <f>IF(AND(H108&lt;&gt;0,G108&lt;=5),VLOOKUP(H108,[1]баллы!$A$1:$F$101,G108+1),0)</f>
        <v>0</v>
      </c>
      <c r="T108" s="31">
        <f>IF(AND(J108&lt;&gt;0,I108&lt;=5),VLOOKUP(J108,[1]баллы!$A$1:$F$101,I108+1),0)</f>
        <v>0</v>
      </c>
      <c r="U108" s="31">
        <f>IF(AND(L108&lt;&gt;0,K108&lt;=5),VLOOKUP(L108,[1]баллы!$A$1:$F$101,K108+1),0)</f>
        <v>0</v>
      </c>
      <c r="V108" s="32"/>
      <c r="W108" s="32"/>
      <c r="X108" s="32">
        <f t="shared" si="1"/>
        <v>0</v>
      </c>
      <c r="Y108" s="31">
        <f>IF(AND(N108&lt;&gt;0,M108&lt;=5),VLOOKUP(N108,[1]баллы!$A$1:$F$101,M108+1),0)</f>
        <v>0</v>
      </c>
      <c r="Z108" s="31">
        <f>IF(AND(P108&lt;&gt;0,O108&lt;=5),VLOOKUP(P108,[1]баллы!$A$1:$F$101,O108+1),0)</f>
        <v>0</v>
      </c>
      <c r="AA108" s="31">
        <f>IF(AND(R108&lt;&gt;0,Q108&lt;=5),VLOOKUP(R108,[1]баллы!$A$1:$F$101,Q108+1),0)</f>
        <v>0</v>
      </c>
      <c r="AB108" s="33">
        <f t="shared" si="2"/>
        <v>0</v>
      </c>
      <c r="AC108" s="34" t="e">
        <f t="shared" si="3"/>
        <v>#DIV/0!</v>
      </c>
    </row>
    <row r="109" spans="1:29" s="27" customFormat="1">
      <c r="A109" s="26"/>
      <c r="E109" s="37"/>
      <c r="F109" s="26">
        <f t="shared" si="0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31">
        <f>IF(AND(H109&lt;&gt;0,G109&lt;=5),VLOOKUP(H109,[1]баллы!$A$1:$F$101,G109+1),0)</f>
        <v>0</v>
      </c>
      <c r="T109" s="31">
        <f>IF(AND(J109&lt;&gt;0,I109&lt;=5),VLOOKUP(J109,[1]баллы!$A$1:$F$101,I109+1),0)</f>
        <v>0</v>
      </c>
      <c r="U109" s="31">
        <f>IF(AND(L109&lt;&gt;0,K109&lt;=5),VLOOKUP(L109,[1]баллы!$A$1:$F$101,K109+1),0)</f>
        <v>0</v>
      </c>
      <c r="V109" s="32"/>
      <c r="W109" s="32"/>
      <c r="X109" s="32">
        <f t="shared" si="1"/>
        <v>0</v>
      </c>
      <c r="Y109" s="31">
        <f>IF(AND(N109&lt;&gt;0,M109&lt;=5),VLOOKUP(N109,[1]баллы!$A$1:$F$101,M109+1),0)</f>
        <v>0</v>
      </c>
      <c r="Z109" s="31">
        <f>IF(AND(P109&lt;&gt;0,O109&lt;=5),VLOOKUP(P109,[1]баллы!$A$1:$F$101,O109+1),0)</f>
        <v>0</v>
      </c>
      <c r="AA109" s="31">
        <f>IF(AND(R109&lt;&gt;0,Q109&lt;=5),VLOOKUP(R109,[1]баллы!$A$1:$F$101,Q109+1),0)</f>
        <v>0</v>
      </c>
      <c r="AB109" s="33">
        <f t="shared" si="2"/>
        <v>0</v>
      </c>
      <c r="AC109" s="34" t="e">
        <f t="shared" si="3"/>
        <v>#DIV/0!</v>
      </c>
    </row>
    <row r="110" spans="1:29" s="27" customFormat="1">
      <c r="A110" s="26"/>
      <c r="E110" s="37"/>
      <c r="F110" s="26">
        <f t="shared" si="0"/>
        <v>0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31">
        <f>IF(AND(H110&lt;&gt;0,G110&lt;=5),VLOOKUP(H110,[1]баллы!$A$1:$F$101,G110+1),0)</f>
        <v>0</v>
      </c>
      <c r="T110" s="31">
        <f>IF(AND(J110&lt;&gt;0,I110&lt;=5),VLOOKUP(J110,[1]баллы!$A$1:$F$101,I110+1),0)</f>
        <v>0</v>
      </c>
      <c r="U110" s="31">
        <f>IF(AND(L110&lt;&gt;0,K110&lt;=5),VLOOKUP(L110,[1]баллы!$A$1:$F$101,K110+1),0)</f>
        <v>0</v>
      </c>
      <c r="V110" s="32">
        <v>0</v>
      </c>
      <c r="W110" s="32">
        <v>0</v>
      </c>
      <c r="X110" s="32">
        <f t="shared" si="1"/>
        <v>0</v>
      </c>
      <c r="Y110" s="31">
        <f>IF(AND(N110&lt;&gt;0,M110&lt;=5),VLOOKUP(N110,[1]баллы!$A$1:$F$101,M110+1),0)</f>
        <v>0</v>
      </c>
      <c r="Z110" s="31">
        <f>IF(AND(P110&lt;&gt;0,O110&lt;=5),VLOOKUP(P110,[1]баллы!$A$1:$F$101,O110+1),0)</f>
        <v>0</v>
      </c>
      <c r="AA110" s="31">
        <f>IF(AND(R110&lt;&gt;0,Q110&lt;=5),VLOOKUP(R110,[1]баллы!$A$1:$F$101,Q110+1),0)</f>
        <v>0</v>
      </c>
      <c r="AB110" s="33">
        <f t="shared" si="2"/>
        <v>0</v>
      </c>
      <c r="AC110" s="34" t="e">
        <f t="shared" si="3"/>
        <v>#DIV/0!</v>
      </c>
    </row>
    <row r="111" spans="1:29" s="27" customFormat="1">
      <c r="A111" s="26"/>
      <c r="E111" s="37"/>
      <c r="F111" s="26">
        <f t="shared" si="0"/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31">
        <f>IF(AND(H111&lt;&gt;0,G111&lt;=5),VLOOKUP(H111,[1]баллы!$A$1:$F$101,G111+1),0)</f>
        <v>0</v>
      </c>
      <c r="T111" s="31">
        <f>IF(AND(J111&lt;&gt;0,I111&lt;=5),VLOOKUP(J111,[1]баллы!$A$1:$F$101,I111+1),0)</f>
        <v>0</v>
      </c>
      <c r="U111" s="31">
        <f>IF(AND(L111&lt;&gt;0,K111&lt;=5),VLOOKUP(L111,[1]баллы!$A$1:$F$101,K111+1),0)</f>
        <v>0</v>
      </c>
      <c r="V111" s="32">
        <v>0</v>
      </c>
      <c r="W111" s="32">
        <v>0</v>
      </c>
      <c r="X111" s="32">
        <f t="shared" si="1"/>
        <v>0</v>
      </c>
      <c r="Y111" s="31">
        <f>IF(AND(N111&lt;&gt;0,M111&lt;=5),VLOOKUP(N111,[1]баллы!$A$1:$F$101,M111+1),0)</f>
        <v>0</v>
      </c>
      <c r="Z111" s="31">
        <f>IF(AND(P111&lt;&gt;0,O111&lt;=5),VLOOKUP(P111,[1]баллы!$A$1:$F$101,O111+1),0)</f>
        <v>0</v>
      </c>
      <c r="AA111" s="31">
        <f>IF(AND(R111&lt;&gt;0,Q111&lt;=5),VLOOKUP(R111,[1]баллы!$A$1:$F$101,Q111+1),0)</f>
        <v>0</v>
      </c>
      <c r="AB111" s="33">
        <f t="shared" si="2"/>
        <v>0</v>
      </c>
      <c r="AC111" s="34" t="e">
        <f t="shared" si="3"/>
        <v>#DIV/0!</v>
      </c>
    </row>
    <row r="112" spans="1:29" s="27" customFormat="1">
      <c r="A112" s="26"/>
      <c r="E112" s="37"/>
      <c r="F112" s="26">
        <f t="shared" si="0"/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31">
        <f>IF(AND(H112&lt;&gt;0,G112&lt;=5),VLOOKUP(H112,[1]баллы!$A$1:$F$101,G112+1),0)</f>
        <v>0</v>
      </c>
      <c r="T112" s="31">
        <f>IF(AND(J112&lt;&gt;0,I112&lt;=5),VLOOKUP(J112,[1]баллы!$A$1:$F$101,I112+1),0)</f>
        <v>0</v>
      </c>
      <c r="U112" s="31">
        <f>IF(AND(L112&lt;&gt;0,K112&lt;=5),VLOOKUP(L112,[1]баллы!$A$1:$F$101,K112+1),0)</f>
        <v>0</v>
      </c>
      <c r="V112" s="32">
        <v>0</v>
      </c>
      <c r="W112" s="32">
        <v>0</v>
      </c>
      <c r="X112" s="32">
        <f t="shared" si="1"/>
        <v>0</v>
      </c>
      <c r="Y112" s="31">
        <f>IF(AND(N112&lt;&gt;0,M112&lt;=5),VLOOKUP(N112,[1]баллы!$A$1:$F$101,M112+1),0)</f>
        <v>0</v>
      </c>
      <c r="Z112" s="31">
        <f>IF(AND(P112&lt;&gt;0,O112&lt;=5),VLOOKUP(P112,[1]баллы!$A$1:$F$101,O112+1),0)</f>
        <v>0</v>
      </c>
      <c r="AA112" s="31">
        <f>IF(AND(R112&lt;&gt;0,Q112&lt;=5),VLOOKUP(R112,[1]баллы!$A$1:$F$101,Q112+1),0)</f>
        <v>0</v>
      </c>
      <c r="AB112" s="33">
        <f t="shared" si="2"/>
        <v>0</v>
      </c>
      <c r="AC112" s="34" t="e">
        <f t="shared" si="3"/>
        <v>#DIV/0!</v>
      </c>
    </row>
    <row r="113" spans="1:29" s="27" customFormat="1">
      <c r="A113" s="26"/>
      <c r="E113" s="37"/>
      <c r="F113" s="26">
        <f t="shared" si="0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31">
        <f>IF(AND(H113&lt;&gt;0,G113&lt;=5),VLOOKUP(H113,[1]баллы!$A$1:$F$101,G113+1),0)</f>
        <v>0</v>
      </c>
      <c r="T113" s="31">
        <f>IF(AND(J113&lt;&gt;0,I113&lt;=5),VLOOKUP(J113,[1]баллы!$A$1:$F$101,I113+1),0)</f>
        <v>0</v>
      </c>
      <c r="U113" s="31">
        <f>IF(AND(L113&lt;&gt;0,K113&lt;=5),VLOOKUP(L113,[1]баллы!$A$1:$F$101,K113+1),0)</f>
        <v>0</v>
      </c>
      <c r="V113" s="32">
        <v>0</v>
      </c>
      <c r="W113" s="32">
        <v>0</v>
      </c>
      <c r="X113" s="32">
        <f t="shared" si="1"/>
        <v>0</v>
      </c>
      <c r="Y113" s="31">
        <f>IF(AND(N113&lt;&gt;0,M113&lt;=5),VLOOKUP(N113,[1]баллы!$A$1:$F$101,M113+1),0)</f>
        <v>0</v>
      </c>
      <c r="Z113" s="31">
        <f>IF(AND(P113&lt;&gt;0,O113&lt;=5),VLOOKUP(P113,[1]баллы!$A$1:$F$101,O113+1),0)</f>
        <v>0</v>
      </c>
      <c r="AA113" s="31">
        <f>IF(AND(R113&lt;&gt;0,Q113&lt;=5),VLOOKUP(R113,[1]баллы!$A$1:$F$101,Q113+1),0)</f>
        <v>0</v>
      </c>
      <c r="AB113" s="33">
        <f t="shared" si="2"/>
        <v>0</v>
      </c>
      <c r="AC113" s="34" t="e">
        <f t="shared" si="3"/>
        <v>#DIV/0!</v>
      </c>
    </row>
    <row r="114" spans="1:29" s="27" customFormat="1">
      <c r="A114" s="26"/>
      <c r="E114" s="37"/>
      <c r="F114" s="26">
        <f t="shared" si="0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31">
        <f>IF(AND(H114&lt;&gt;0,G114&lt;=5),VLOOKUP(H114,[1]баллы!$A$1:$F$101,G114+1),0)</f>
        <v>0</v>
      </c>
      <c r="T114" s="31">
        <f>IF(AND(J114&lt;&gt;0,I114&lt;=5),VLOOKUP(J114,[1]баллы!$A$1:$F$101,I114+1),0)</f>
        <v>0</v>
      </c>
      <c r="U114" s="31">
        <f>IF(AND(L114&lt;&gt;0,K114&lt;=5),VLOOKUP(L114,[1]баллы!$A$1:$F$101,K114+1),0)</f>
        <v>0</v>
      </c>
      <c r="V114" s="32">
        <v>0</v>
      </c>
      <c r="W114" s="32">
        <v>0</v>
      </c>
      <c r="X114" s="32">
        <f t="shared" si="1"/>
        <v>0</v>
      </c>
      <c r="Y114" s="31">
        <f>IF(AND(N114&lt;&gt;0,M114&lt;=5),VLOOKUP(N114,[1]баллы!$A$1:$F$101,M114+1),0)</f>
        <v>0</v>
      </c>
      <c r="Z114" s="31">
        <f>IF(AND(P114&lt;&gt;0,O114&lt;=5),VLOOKUP(P114,[1]баллы!$A$1:$F$101,O114+1),0)</f>
        <v>0</v>
      </c>
      <c r="AA114" s="31">
        <f>IF(AND(R114&lt;&gt;0,Q114&lt;=5),VLOOKUP(R114,[1]баллы!$A$1:$F$101,Q114+1),0)</f>
        <v>0</v>
      </c>
      <c r="AB114" s="33">
        <f t="shared" si="2"/>
        <v>0</v>
      </c>
      <c r="AC114" s="34" t="e">
        <f t="shared" si="3"/>
        <v>#DIV/0!</v>
      </c>
    </row>
    <row r="115" spans="1:29" s="27" customFormat="1">
      <c r="A115" s="26"/>
      <c r="E115" s="37"/>
      <c r="F115" s="26">
        <f t="shared" si="0"/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31">
        <f>IF(AND(H115&lt;&gt;0,G115&lt;=5),VLOOKUP(H115,[1]баллы!$A$1:$F$101,G115+1),0)</f>
        <v>0</v>
      </c>
      <c r="T115" s="31">
        <f>IF(AND(J115&lt;&gt;0,I115&lt;=5),VLOOKUP(J115,[1]баллы!$A$1:$F$101,I115+1),0)</f>
        <v>0</v>
      </c>
      <c r="U115" s="31">
        <f>IF(AND(L115&lt;&gt;0,K115&lt;=5),VLOOKUP(L115,[1]баллы!$A$1:$F$101,K115+1),0)</f>
        <v>0</v>
      </c>
      <c r="V115" s="32">
        <v>0</v>
      </c>
      <c r="W115" s="32">
        <v>0</v>
      </c>
      <c r="X115" s="32">
        <f t="shared" si="1"/>
        <v>0</v>
      </c>
      <c r="Y115" s="31">
        <f>IF(AND(N115&lt;&gt;0,M115&lt;=5),VLOOKUP(N115,[1]баллы!$A$1:$F$101,M115+1),0)</f>
        <v>0</v>
      </c>
      <c r="Z115" s="31">
        <f>IF(AND(P115&lt;&gt;0,O115&lt;=5),VLOOKUP(P115,[1]баллы!$A$1:$F$101,O115+1),0)</f>
        <v>0</v>
      </c>
      <c r="AA115" s="31">
        <f>IF(AND(R115&lt;&gt;0,Q115&lt;=5),VLOOKUP(R115,[1]баллы!$A$1:$F$101,Q115+1),0)</f>
        <v>0</v>
      </c>
      <c r="AB115" s="33">
        <f t="shared" si="2"/>
        <v>0</v>
      </c>
      <c r="AC115" s="34" t="e">
        <f t="shared" si="3"/>
        <v>#DIV/0!</v>
      </c>
    </row>
    <row r="116" spans="1:29" s="27" customFormat="1">
      <c r="A116" s="26"/>
      <c r="E116" s="37"/>
      <c r="F116" s="26">
        <f t="shared" si="0"/>
        <v>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31">
        <f>IF(AND(H116&lt;&gt;0,G116&lt;=5),VLOOKUP(H116,[1]баллы!$A$1:$F$101,G116+1),0)</f>
        <v>0</v>
      </c>
      <c r="T116" s="31">
        <f>IF(AND(J116&lt;&gt;0,I116&lt;=5),VLOOKUP(J116,[1]баллы!$A$1:$F$101,I116+1),0)</f>
        <v>0</v>
      </c>
      <c r="U116" s="31">
        <f>IF(AND(L116&lt;&gt;0,K116&lt;=5),VLOOKUP(L116,[1]баллы!$A$1:$F$101,K116+1),0)</f>
        <v>0</v>
      </c>
      <c r="V116" s="32">
        <v>0</v>
      </c>
      <c r="W116" s="32">
        <v>0</v>
      </c>
      <c r="X116" s="32">
        <f t="shared" si="1"/>
        <v>0</v>
      </c>
      <c r="Y116" s="31">
        <f>IF(AND(N116&lt;&gt;0,M116&lt;=5),VLOOKUP(N116,[1]баллы!$A$1:$F$101,M116+1),0)</f>
        <v>0</v>
      </c>
      <c r="Z116" s="31">
        <f>IF(AND(P116&lt;&gt;0,O116&lt;=5),VLOOKUP(P116,[1]баллы!$A$1:$F$101,O116+1),0)</f>
        <v>0</v>
      </c>
      <c r="AA116" s="31">
        <f>IF(AND(R116&lt;&gt;0,Q116&lt;=5),VLOOKUP(R116,[1]баллы!$A$1:$F$101,Q116+1),0)</f>
        <v>0</v>
      </c>
      <c r="AB116" s="33">
        <f t="shared" si="2"/>
        <v>0</v>
      </c>
      <c r="AC116" s="34" t="e">
        <f t="shared" si="3"/>
        <v>#DIV/0!</v>
      </c>
    </row>
    <row r="117" spans="1:29" s="27" customFormat="1">
      <c r="A117" s="26"/>
      <c r="E117" s="37"/>
      <c r="F117" s="26">
        <f t="shared" si="0"/>
        <v>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31">
        <f>IF(AND(H117&lt;&gt;0,G117&lt;=5),VLOOKUP(H117,[1]баллы!$A$1:$F$101,G117+1),0)</f>
        <v>0</v>
      </c>
      <c r="T117" s="31">
        <f>IF(AND(J117&lt;&gt;0,I117&lt;=5),VLOOKUP(J117,[1]баллы!$A$1:$F$101,I117+1),0)</f>
        <v>0</v>
      </c>
      <c r="U117" s="31">
        <f>IF(AND(L117&lt;&gt;0,K117&lt;=5),VLOOKUP(L117,[1]баллы!$A$1:$F$101,K117+1),0)</f>
        <v>0</v>
      </c>
      <c r="V117" s="32">
        <v>0</v>
      </c>
      <c r="W117" s="32">
        <v>0</v>
      </c>
      <c r="X117" s="32">
        <f t="shared" si="1"/>
        <v>0</v>
      </c>
      <c r="Y117" s="31">
        <f>IF(AND(N117&lt;&gt;0,M117&lt;=5),VLOOKUP(N117,[1]баллы!$A$1:$F$101,M117+1),0)</f>
        <v>0</v>
      </c>
      <c r="Z117" s="31">
        <f>IF(AND(P117&lt;&gt;0,O117&lt;=5),VLOOKUP(P117,[1]баллы!$A$1:$F$101,O117+1),0)</f>
        <v>0</v>
      </c>
      <c r="AA117" s="31">
        <f>IF(AND(R117&lt;&gt;0,Q117&lt;=5),VLOOKUP(R117,[1]баллы!$A$1:$F$101,Q117+1),0)</f>
        <v>0</v>
      </c>
      <c r="AB117" s="33">
        <f t="shared" si="2"/>
        <v>0</v>
      </c>
      <c r="AC117" s="34" t="e">
        <f t="shared" si="3"/>
        <v>#DIV/0!</v>
      </c>
    </row>
  </sheetData>
  <autoFilter ref="A2:AC117"/>
  <sortState ref="A3:AC24">
    <sortCondition descending="1" ref="AB3:AB24"/>
  </sortState>
  <mergeCells count="15">
    <mergeCell ref="S1:AA1"/>
    <mergeCell ref="AB1:AB2"/>
    <mergeCell ref="AC1:AC2"/>
    <mergeCell ref="G1:H1"/>
    <mergeCell ref="I1:J1"/>
    <mergeCell ref="K1:L1"/>
    <mergeCell ref="M1:N1"/>
    <mergeCell ref="O1:P1"/>
    <mergeCell ref="Q1:R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баллы!$B$1:$F$1</xm:f>
          </x14:formula1>
          <xm:sqref>G3:G117 O3:O117 I3:I117 Q3:Q117 M3:M117 K3:K117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6"/>
  <sheetViews>
    <sheetView zoomScale="80" zoomScaleNormal="80" workbookViewId="0">
      <pane xSplit="3" ySplit="2" topLeftCell="D3" activePane="bottomRight" state="frozen"/>
      <selection activeCell="S4" sqref="S4"/>
      <selection pane="topRight" activeCell="S4" sqref="S4"/>
      <selection pane="bottomLeft" activeCell="S4" sqref="S4"/>
      <selection pane="bottomRight" activeCell="A6" sqref="A6"/>
    </sheetView>
  </sheetViews>
  <sheetFormatPr defaultColWidth="9.140625" defaultRowHeight="12.75"/>
  <cols>
    <col min="1" max="1" width="4.42578125" style="4" bestFit="1" customWidth="1"/>
    <col min="2" max="2" width="21" style="7" bestFit="1" customWidth="1"/>
    <col min="3" max="3" width="15.140625" style="7" customWidth="1"/>
    <col min="4" max="4" width="5.5703125" style="7" bestFit="1" customWidth="1"/>
    <col min="5" max="5" width="12.7109375" style="24" customWidth="1"/>
    <col min="6" max="6" width="10" style="4" customWidth="1"/>
    <col min="7" max="7" width="7.28515625" style="4" customWidth="1"/>
    <col min="8" max="8" width="6.42578125" style="4" customWidth="1"/>
    <col min="9" max="9" width="7.28515625" style="4" customWidth="1"/>
    <col min="10" max="10" width="6.42578125" style="4" customWidth="1"/>
    <col min="11" max="11" width="7.28515625" style="4" customWidth="1"/>
    <col min="12" max="12" width="6.42578125" style="4" customWidth="1"/>
    <col min="13" max="13" width="7.28515625" style="4" customWidth="1"/>
    <col min="14" max="14" width="6.42578125" style="4" customWidth="1"/>
    <col min="15" max="15" width="7.28515625" style="4" customWidth="1"/>
    <col min="16" max="16" width="6.42578125" style="4" customWidth="1"/>
    <col min="17" max="17" width="7.28515625" style="4" customWidth="1"/>
    <col min="18" max="18" width="6.42578125" style="4" customWidth="1"/>
    <col min="19" max="21" width="11.5703125" style="4" customWidth="1"/>
    <col min="22" max="23" width="6.7109375" style="19" customWidth="1"/>
    <col min="24" max="24" width="8.42578125" style="19" customWidth="1"/>
    <col min="25" max="27" width="11.5703125" style="4" customWidth="1"/>
    <col min="28" max="28" width="12" style="7" bestFit="1" customWidth="1"/>
    <col min="29" max="29" width="14.28515625" style="25" bestFit="1" customWidth="1"/>
    <col min="30" max="16384" width="9.140625" style="10"/>
  </cols>
  <sheetData>
    <row r="1" spans="1:34" ht="12.95" customHeight="1">
      <c r="A1" s="65" t="s">
        <v>0</v>
      </c>
      <c r="B1" s="65" t="s">
        <v>1</v>
      </c>
      <c r="C1" s="65" t="s">
        <v>25</v>
      </c>
      <c r="D1" s="65" t="s">
        <v>95</v>
      </c>
      <c r="E1" s="66" t="s">
        <v>24</v>
      </c>
      <c r="F1" s="63" t="s">
        <v>2</v>
      </c>
      <c r="G1" s="62">
        <v>41917</v>
      </c>
      <c r="H1" s="63"/>
      <c r="I1" s="62">
        <v>41945</v>
      </c>
      <c r="J1" s="63"/>
      <c r="K1" s="62">
        <v>41980</v>
      </c>
      <c r="L1" s="63"/>
      <c r="M1" s="62">
        <v>42057</v>
      </c>
      <c r="N1" s="63"/>
      <c r="O1" s="62">
        <v>42092</v>
      </c>
      <c r="P1" s="63"/>
      <c r="Q1" s="62">
        <v>42134</v>
      </c>
      <c r="R1" s="63"/>
      <c r="S1" s="64" t="s">
        <v>3</v>
      </c>
      <c r="T1" s="64"/>
      <c r="U1" s="64"/>
      <c r="V1" s="64"/>
      <c r="W1" s="64"/>
      <c r="X1" s="64"/>
      <c r="Y1" s="64"/>
      <c r="Z1" s="64"/>
      <c r="AA1" s="64"/>
      <c r="AB1" s="65" t="s">
        <v>4</v>
      </c>
      <c r="AC1" s="61" t="s">
        <v>5</v>
      </c>
    </row>
    <row r="2" spans="1:34">
      <c r="A2" s="65"/>
      <c r="B2" s="65"/>
      <c r="C2" s="65"/>
      <c r="D2" s="65"/>
      <c r="E2" s="67"/>
      <c r="F2" s="65"/>
      <c r="G2" s="5" t="s">
        <v>23</v>
      </c>
      <c r="H2" s="11" t="s">
        <v>22</v>
      </c>
      <c r="I2" s="5" t="s">
        <v>23</v>
      </c>
      <c r="J2" s="11" t="s">
        <v>22</v>
      </c>
      <c r="K2" s="5" t="s">
        <v>23</v>
      </c>
      <c r="L2" s="11" t="s">
        <v>22</v>
      </c>
      <c r="M2" s="5" t="s">
        <v>23</v>
      </c>
      <c r="N2" s="11" t="s">
        <v>22</v>
      </c>
      <c r="O2" s="5" t="s">
        <v>23</v>
      </c>
      <c r="P2" s="11" t="s">
        <v>22</v>
      </c>
      <c r="Q2" s="5" t="s">
        <v>23</v>
      </c>
      <c r="R2" s="11" t="s">
        <v>22</v>
      </c>
      <c r="S2" s="11">
        <f>G1</f>
        <v>41917</v>
      </c>
      <c r="T2" s="11">
        <f>I1</f>
        <v>41945</v>
      </c>
      <c r="U2" s="11">
        <f>K1</f>
        <v>41980</v>
      </c>
      <c r="V2" s="18" t="s">
        <v>88</v>
      </c>
      <c r="W2" s="18" t="s">
        <v>89</v>
      </c>
      <c r="X2" s="18" t="s">
        <v>90</v>
      </c>
      <c r="Y2" s="11">
        <f>M1</f>
        <v>42057</v>
      </c>
      <c r="Z2" s="11">
        <f>O1</f>
        <v>42092</v>
      </c>
      <c r="AA2" s="11">
        <f>Q1</f>
        <v>42134</v>
      </c>
      <c r="AB2" s="65"/>
      <c r="AC2" s="61"/>
    </row>
    <row r="3" spans="1:34">
      <c r="A3" s="4">
        <v>1</v>
      </c>
      <c r="B3" s="42" t="s">
        <v>8</v>
      </c>
      <c r="C3" s="42" t="s">
        <v>26</v>
      </c>
      <c r="D3" s="42">
        <v>1976</v>
      </c>
      <c r="E3" s="18">
        <v>2</v>
      </c>
      <c r="F3" s="39">
        <f>COUNTA(H3,J3,L3,N3,P3,R3)</f>
        <v>3</v>
      </c>
      <c r="G3" s="39">
        <v>5</v>
      </c>
      <c r="H3" s="21">
        <v>1</v>
      </c>
      <c r="I3" s="39">
        <v>5</v>
      </c>
      <c r="J3" s="20">
        <v>1</v>
      </c>
      <c r="K3" s="39">
        <v>3</v>
      </c>
      <c r="L3" s="20">
        <v>8</v>
      </c>
      <c r="M3" s="39"/>
      <c r="N3" s="6"/>
      <c r="O3" s="39"/>
      <c r="P3" s="6"/>
      <c r="Q3" s="39"/>
      <c r="R3" s="20"/>
      <c r="S3" s="41">
        <f>IF(AND(H3&lt;&gt;0,G3&lt;=5),VLOOKUP(H3,[1]баллы!$A$1:$F$101,G3+1),0)</f>
        <v>600</v>
      </c>
      <c r="T3" s="41">
        <f>IF(AND(J3&lt;&gt;0,I3&lt;=5),VLOOKUP(J3,[1]баллы!$A$1:$F$101,I3+1),0)</f>
        <v>600</v>
      </c>
      <c r="U3" s="41">
        <f>IF(AND(L3&lt;&gt;0,K3&lt;=5),VLOOKUP(L3,[1]баллы!$A$1:$F$101,K3+1),0)</f>
        <v>136</v>
      </c>
      <c r="V3" s="19">
        <v>1</v>
      </c>
      <c r="W3" s="19">
        <v>19</v>
      </c>
      <c r="X3" s="19">
        <f>ABS(W3-V3)*5</f>
        <v>90</v>
      </c>
      <c r="Y3" s="41">
        <f>IF(AND(N3&lt;&gt;0,M3&lt;=5),VLOOKUP(N3,[1]баллы!$A$1:$F$101,M3+1),0)</f>
        <v>0</v>
      </c>
      <c r="Z3" s="41">
        <f>IF(AND(P3&lt;&gt;0,O3&lt;=5),VLOOKUP(P3,[1]баллы!$A$1:$F$101,O3+1),0)</f>
        <v>0</v>
      </c>
      <c r="AA3" s="41">
        <f>IF(AND(R3&lt;&gt;0,Q3&lt;=5),VLOOKUP(R3,[1]баллы!$A$1:$F$101,Q3+1),0)</f>
        <v>0</v>
      </c>
      <c r="AB3" s="22">
        <f>S3+T3+U3+X3+Y3+Z3+AA3</f>
        <v>1426</v>
      </c>
      <c r="AC3" s="23">
        <f>AB3/F3</f>
        <v>475.33333333333331</v>
      </c>
    </row>
    <row r="4" spans="1:34">
      <c r="A4" s="4">
        <v>2</v>
      </c>
      <c r="B4" s="7" t="s">
        <v>84</v>
      </c>
      <c r="C4" s="7" t="s">
        <v>26</v>
      </c>
      <c r="D4" s="7">
        <v>1991</v>
      </c>
      <c r="E4" s="18">
        <v>6</v>
      </c>
      <c r="F4" s="39">
        <f>COUNTA(H4,J4,L4,N4,P4,R4)</f>
        <v>3</v>
      </c>
      <c r="G4" s="39">
        <v>5</v>
      </c>
      <c r="H4" s="21">
        <v>3</v>
      </c>
      <c r="I4" s="39">
        <v>5</v>
      </c>
      <c r="J4" s="6">
        <v>2</v>
      </c>
      <c r="K4" s="39">
        <v>3</v>
      </c>
      <c r="L4" s="6">
        <v>20</v>
      </c>
      <c r="M4" s="39"/>
      <c r="N4" s="6"/>
      <c r="O4" s="39"/>
      <c r="P4" s="6"/>
      <c r="Q4" s="39"/>
      <c r="R4" s="6"/>
      <c r="S4" s="41">
        <f>IF(AND(H4&lt;&gt;0,G4&lt;=5),VLOOKUP(H4,[1]баллы!$A$1:$F$101,G4+1),0)</f>
        <v>480</v>
      </c>
      <c r="T4" s="41">
        <f>IF(AND(J4&lt;&gt;0,I4&lt;=5),VLOOKUP(J4,[1]баллы!$A$1:$F$101,I4+1),0)</f>
        <v>540</v>
      </c>
      <c r="U4" s="41">
        <f>IF(AND(L4&lt;&gt;0,K4&lt;=5),VLOOKUP(L4,[1]баллы!$A$1:$F$101,K4+1),0)</f>
        <v>84</v>
      </c>
      <c r="V4" s="19">
        <v>2</v>
      </c>
      <c r="W4" s="19">
        <v>22</v>
      </c>
      <c r="X4" s="19">
        <f>ABS(W4-V4)*5</f>
        <v>100</v>
      </c>
      <c r="Y4" s="41">
        <f>IF(AND(N4&lt;&gt;0,M4&lt;=5),VLOOKUP(N4,[1]баллы!$A$1:$F$101,M4+1),0)</f>
        <v>0</v>
      </c>
      <c r="Z4" s="41">
        <f>IF(AND(P4&lt;&gt;0,O4&lt;=5),VLOOKUP(P4,[1]баллы!$A$1:$F$101,O4+1),0)</f>
        <v>0</v>
      </c>
      <c r="AA4" s="41">
        <f>IF(AND(R4&lt;&gt;0,Q4&lt;=5),VLOOKUP(R4,[1]баллы!$A$1:$F$101,Q4+1),0)</f>
        <v>0</v>
      </c>
      <c r="AB4" s="22">
        <f>S4+T4+U4+X4+Y4+Z4+AA4</f>
        <v>1204</v>
      </c>
      <c r="AC4" s="23">
        <f>AB4/F4</f>
        <v>401.33333333333331</v>
      </c>
      <c r="AD4" s="43"/>
      <c r="AE4" s="43"/>
      <c r="AF4" s="43"/>
      <c r="AG4" s="43"/>
      <c r="AH4" s="43"/>
    </row>
    <row r="5" spans="1:34">
      <c r="A5" s="4">
        <v>3</v>
      </c>
      <c r="B5" s="7" t="s">
        <v>194</v>
      </c>
      <c r="C5" s="7" t="s">
        <v>26</v>
      </c>
      <c r="D5" s="7">
        <v>1991</v>
      </c>
      <c r="E5" s="18"/>
      <c r="F5" s="39">
        <f>COUNTA(H5,J5,L5,N5,P5,R5)</f>
        <v>3</v>
      </c>
      <c r="G5" s="39">
        <v>5</v>
      </c>
      <c r="H5" s="21">
        <v>7</v>
      </c>
      <c r="I5" s="39">
        <v>5</v>
      </c>
      <c r="J5" s="6">
        <v>5</v>
      </c>
      <c r="K5" s="39">
        <v>3</v>
      </c>
      <c r="L5" s="6">
        <v>3</v>
      </c>
      <c r="M5" s="39"/>
      <c r="N5" s="6"/>
      <c r="O5" s="39"/>
      <c r="P5" s="6"/>
      <c r="Q5" s="39"/>
      <c r="R5" s="6"/>
      <c r="S5" s="41">
        <f>IF(AND(H5&lt;&gt;0,G5&lt;=5),VLOOKUP(H5,[1]баллы!$A$1:$F$101,G5+1),0)</f>
        <v>360</v>
      </c>
      <c r="T5" s="41">
        <f>IF(AND(J5&lt;&gt;0,I5&lt;=5),VLOOKUP(J5,[1]баллы!$A$1:$F$101,I5+1),0)</f>
        <v>400</v>
      </c>
      <c r="U5" s="41">
        <f>IF(AND(L5&lt;&gt;0,K5&lt;=5),VLOOKUP(L5,[1]баллы!$A$1:$F$101,K5+1),0)</f>
        <v>192</v>
      </c>
      <c r="V5" s="19">
        <v>4</v>
      </c>
      <c r="W5" s="19">
        <v>18</v>
      </c>
      <c r="X5" s="19">
        <f>ABS(W5-V5)*5</f>
        <v>70</v>
      </c>
      <c r="Y5" s="41">
        <f>IF(AND(N5&lt;&gt;0,M5&lt;=5),VLOOKUP(N5,[1]баллы!$A$1:$F$101,M5+1),0)</f>
        <v>0</v>
      </c>
      <c r="Z5" s="41">
        <f>IF(AND(P5&lt;&gt;0,O5&lt;=5),VLOOKUP(P5,[1]баллы!$A$1:$F$101,O5+1),0)</f>
        <v>0</v>
      </c>
      <c r="AA5" s="41">
        <f>IF(AND(R5&lt;&gt;0,Q5&lt;=5),VLOOKUP(R5,[1]баллы!$A$1:$F$101,Q5+1),0)</f>
        <v>0</v>
      </c>
      <c r="AB5" s="22">
        <f>S5+T5+U5+X5+Y5+Z5+AA5</f>
        <v>1022</v>
      </c>
      <c r="AC5" s="23">
        <f>AB5/F5</f>
        <v>340.66666666666669</v>
      </c>
      <c r="AD5" s="43"/>
      <c r="AE5" s="43"/>
      <c r="AF5" s="43"/>
      <c r="AG5" s="43"/>
      <c r="AH5" s="43"/>
    </row>
    <row r="6" spans="1:34">
      <c r="A6" s="4">
        <v>4</v>
      </c>
      <c r="B6" s="7" t="s">
        <v>101</v>
      </c>
      <c r="C6" s="7" t="s">
        <v>26</v>
      </c>
      <c r="D6" s="7">
        <v>1992</v>
      </c>
      <c r="E6" s="18"/>
      <c r="F6" s="39">
        <f>COUNTA(H6,J6,L6,N6,P6,R6)</f>
        <v>3</v>
      </c>
      <c r="G6" s="39">
        <v>5</v>
      </c>
      <c r="H6" s="21">
        <v>6</v>
      </c>
      <c r="I6" s="39">
        <v>5</v>
      </c>
      <c r="J6" s="6">
        <v>3</v>
      </c>
      <c r="K6" s="39">
        <v>3</v>
      </c>
      <c r="L6" s="6">
        <v>18</v>
      </c>
      <c r="M6" s="39"/>
      <c r="N6" s="6"/>
      <c r="O6" s="39"/>
      <c r="P6" s="6"/>
      <c r="Q6" s="39"/>
      <c r="R6" s="6"/>
      <c r="S6" s="41">
        <f>IF(AND(H6&lt;&gt;0,G6&lt;=5),VLOOKUP(H6,[1]баллы!$A$1:$F$101,G6+1),0)</f>
        <v>380</v>
      </c>
      <c r="T6" s="41">
        <f>IF(AND(J6&lt;&gt;0,I6&lt;=5),VLOOKUP(J6,[1]баллы!$A$1:$F$101,I6+1),0)</f>
        <v>480</v>
      </c>
      <c r="U6" s="41">
        <f>IF(AND(L6&lt;&gt;0,K6&lt;=5),VLOOKUP(L6,[1]баллы!$A$1:$F$101,K6+1),0)</f>
        <v>92</v>
      </c>
      <c r="V6" s="19">
        <v>3</v>
      </c>
      <c r="W6" s="19">
        <v>14</v>
      </c>
      <c r="X6" s="19">
        <f>ABS(W6-V6)*5</f>
        <v>55</v>
      </c>
      <c r="Y6" s="41">
        <f>IF(AND(N6&lt;&gt;0,M6&lt;=5),VLOOKUP(N6,[1]баллы!$A$1:$F$101,M6+1),0)</f>
        <v>0</v>
      </c>
      <c r="Z6" s="41">
        <f>IF(AND(P6&lt;&gt;0,O6&lt;=5),VLOOKUP(P6,[1]баллы!$A$1:$F$101,O6+1),0)</f>
        <v>0</v>
      </c>
      <c r="AA6" s="41">
        <f>IF(AND(R6&lt;&gt;0,Q6&lt;=5),VLOOKUP(R6,[1]баллы!$A$1:$F$101,Q6+1),0)</f>
        <v>0</v>
      </c>
      <c r="AB6" s="22">
        <f>S6+T6+U6+X6+Y6+Z6+AA6</f>
        <v>1007</v>
      </c>
      <c r="AC6" s="23">
        <f>AB6/F6</f>
        <v>335.66666666666669</v>
      </c>
      <c r="AD6" s="43"/>
      <c r="AE6" s="43"/>
      <c r="AF6" s="43"/>
      <c r="AG6" s="43"/>
      <c r="AH6" s="43"/>
    </row>
    <row r="7" spans="1:34">
      <c r="A7" s="4">
        <v>5</v>
      </c>
      <c r="B7" s="7" t="s">
        <v>111</v>
      </c>
      <c r="C7" s="7" t="s">
        <v>30</v>
      </c>
      <c r="D7" s="7">
        <v>1992</v>
      </c>
      <c r="E7" s="18">
        <v>10</v>
      </c>
      <c r="F7" s="39">
        <f>COUNTA(H7,J7,L7,N7,P7,R7)</f>
        <v>3</v>
      </c>
      <c r="G7" s="39">
        <v>5</v>
      </c>
      <c r="H7" s="21">
        <v>9</v>
      </c>
      <c r="I7" s="39">
        <v>5</v>
      </c>
      <c r="J7" s="6">
        <v>6</v>
      </c>
      <c r="K7" s="39">
        <v>3</v>
      </c>
      <c r="L7" s="6">
        <v>7</v>
      </c>
      <c r="M7" s="39"/>
      <c r="N7" s="6"/>
      <c r="O7" s="39"/>
      <c r="P7" s="6"/>
      <c r="Q7" s="39"/>
      <c r="R7" s="6"/>
      <c r="S7" s="41">
        <f>IF(AND(H7&lt;&gt;0,G7&lt;=5),VLOOKUP(H7,[1]баллы!$A$1:$F$101,G7+1),0)</f>
        <v>320</v>
      </c>
      <c r="T7" s="41">
        <f>IF(AND(J7&lt;&gt;0,I7&lt;=5),VLOOKUP(J7,[1]баллы!$A$1:$F$101,I7+1),0)</f>
        <v>380</v>
      </c>
      <c r="U7" s="41">
        <f>IF(AND(L7&lt;&gt;0,K7&lt;=5),VLOOKUP(L7,[1]баллы!$A$1:$F$101,K7+1),0)</f>
        <v>144</v>
      </c>
      <c r="V7" s="19">
        <v>5</v>
      </c>
      <c r="W7" s="19">
        <v>8</v>
      </c>
      <c r="X7" s="19">
        <f>ABS(W7-V7)*5</f>
        <v>15</v>
      </c>
      <c r="Y7" s="41">
        <f>IF(AND(N7&lt;&gt;0,M7&lt;=5),VLOOKUP(N7,[1]баллы!$A$1:$F$101,M7+1),0)</f>
        <v>0</v>
      </c>
      <c r="Z7" s="41">
        <f>IF(AND(P7&lt;&gt;0,O7&lt;=5),VLOOKUP(P7,[1]баллы!$A$1:$F$101,O7+1),0)</f>
        <v>0</v>
      </c>
      <c r="AA7" s="41">
        <f>IF(AND(R7&lt;&gt;0,Q7&lt;=5),VLOOKUP(R7,[1]баллы!$A$1:$F$101,Q7+1),0)</f>
        <v>0</v>
      </c>
      <c r="AB7" s="22">
        <f>S7+T7+U7+X7+Y7+Z7+AA7</f>
        <v>859</v>
      </c>
      <c r="AC7" s="23">
        <f>AB7/F7</f>
        <v>286.33333333333331</v>
      </c>
      <c r="AD7" s="43"/>
      <c r="AE7" s="43"/>
      <c r="AF7" s="43"/>
      <c r="AG7" s="43"/>
      <c r="AH7" s="43"/>
    </row>
    <row r="8" spans="1:34">
      <c r="A8" s="4">
        <v>6</v>
      </c>
      <c r="B8" s="7" t="s">
        <v>38</v>
      </c>
      <c r="C8" s="7" t="s">
        <v>26</v>
      </c>
      <c r="D8" s="7">
        <v>1982</v>
      </c>
      <c r="E8" s="18">
        <v>14</v>
      </c>
      <c r="F8" s="39">
        <f>COUNTA(H8,J8,L8,N8,P8,R8)</f>
        <v>3</v>
      </c>
      <c r="G8" s="39">
        <v>5</v>
      </c>
      <c r="H8" s="21">
        <v>8</v>
      </c>
      <c r="I8" s="39">
        <v>5</v>
      </c>
      <c r="J8" s="6">
        <v>9</v>
      </c>
      <c r="K8" s="39">
        <v>3</v>
      </c>
      <c r="L8" s="6">
        <v>16</v>
      </c>
      <c r="M8" s="39"/>
      <c r="N8" s="6"/>
      <c r="O8" s="39"/>
      <c r="P8" s="6"/>
      <c r="Q8" s="39"/>
      <c r="R8" s="6"/>
      <c r="S8" s="41">
        <f>IF(AND(H8&lt;&gt;0,G8&lt;=5),VLOOKUP(H8,[1]баллы!$A$1:$F$101,G8+1),0)</f>
        <v>340</v>
      </c>
      <c r="T8" s="41">
        <f>IF(AND(J8&lt;&gt;0,I8&lt;=5),VLOOKUP(J8,[1]баллы!$A$1:$F$101,I8+1),0)</f>
        <v>320</v>
      </c>
      <c r="U8" s="41">
        <f>IF(AND(L8&lt;&gt;0,K8&lt;=5),VLOOKUP(L8,[1]баллы!$A$1:$F$101,K8+1),0)</f>
        <v>100</v>
      </c>
      <c r="V8" s="19">
        <v>6</v>
      </c>
      <c r="W8" s="19">
        <v>11</v>
      </c>
      <c r="X8" s="19">
        <f>ABS(W8-V8)*5</f>
        <v>25</v>
      </c>
      <c r="Y8" s="41">
        <f>IF(AND(N8&lt;&gt;0,M8&lt;=5),VLOOKUP(N8,[1]баллы!$A$1:$F$101,M8+1),0)</f>
        <v>0</v>
      </c>
      <c r="Z8" s="41">
        <f>IF(AND(P8&lt;&gt;0,O8&lt;=5),VLOOKUP(P8,[1]баллы!$A$1:$F$101,O8+1),0)</f>
        <v>0</v>
      </c>
      <c r="AA8" s="41">
        <f>IF(AND(R8&lt;&gt;0,Q8&lt;=5),VLOOKUP(R8,[1]баллы!$A$1:$F$101,Q8+1),0)</f>
        <v>0</v>
      </c>
      <c r="AB8" s="22">
        <f>S8+T8+U8+X8+Y8+Z8+AA8</f>
        <v>785</v>
      </c>
      <c r="AC8" s="23">
        <f>AB8/F8</f>
        <v>261.66666666666669</v>
      </c>
      <c r="AD8" s="43"/>
      <c r="AE8" s="43"/>
      <c r="AF8" s="43"/>
      <c r="AG8" s="43"/>
      <c r="AH8" s="43"/>
    </row>
    <row r="9" spans="1:34">
      <c r="A9" s="4">
        <v>7</v>
      </c>
      <c r="B9" s="40" t="s">
        <v>99</v>
      </c>
      <c r="C9" s="7" t="s">
        <v>30</v>
      </c>
      <c r="D9" s="7">
        <v>1998</v>
      </c>
      <c r="E9" s="18">
        <v>12</v>
      </c>
      <c r="F9" s="39">
        <f>COUNTA(H9,J9,L9,N9,P9,R9)</f>
        <v>3</v>
      </c>
      <c r="G9" s="39">
        <v>5</v>
      </c>
      <c r="H9" s="21">
        <v>10</v>
      </c>
      <c r="I9" s="39">
        <v>5</v>
      </c>
      <c r="J9" s="6">
        <v>8</v>
      </c>
      <c r="K9" s="39">
        <v>3</v>
      </c>
      <c r="L9" s="6">
        <v>21</v>
      </c>
      <c r="M9" s="39"/>
      <c r="N9" s="6"/>
      <c r="O9" s="39"/>
      <c r="P9" s="6"/>
      <c r="Q9" s="39"/>
      <c r="R9" s="6"/>
      <c r="S9" s="41">
        <f>IF(AND(H9&lt;&gt;0,G9&lt;=5),VLOOKUP(H9,[1]баллы!$A$1:$F$101,G9+1),0)</f>
        <v>310</v>
      </c>
      <c r="T9" s="41">
        <f>IF(AND(J9&lt;&gt;0,I9&lt;=5),VLOOKUP(J9,[1]баллы!$A$1:$F$101,I9+1),0)</f>
        <v>340</v>
      </c>
      <c r="U9" s="41">
        <f>IF(AND(L9&lt;&gt;0,K9&lt;=5),VLOOKUP(L9,[1]баллы!$A$1:$F$101,K9+1),0)</f>
        <v>80</v>
      </c>
      <c r="V9" s="19">
        <v>8</v>
      </c>
      <c r="W9" s="19">
        <v>5</v>
      </c>
      <c r="X9" s="19">
        <f>ABS(W9-V9)*5</f>
        <v>15</v>
      </c>
      <c r="Y9" s="41">
        <f>IF(AND(N9&lt;&gt;0,M9&lt;=5),VLOOKUP(N9,[1]баллы!$A$1:$F$101,M9+1),0)</f>
        <v>0</v>
      </c>
      <c r="Z9" s="41">
        <f>IF(AND(P9&lt;&gt;0,O9&lt;=5),VLOOKUP(P9,[1]баллы!$A$1:$F$101,O9+1),0)</f>
        <v>0</v>
      </c>
      <c r="AA9" s="41">
        <f>IF(AND(R9&lt;&gt;0,Q9&lt;=5),VLOOKUP(R9,[1]баллы!$A$1:$F$101,Q9+1),0)</f>
        <v>0</v>
      </c>
      <c r="AB9" s="22">
        <f>S9+T9+U9+X9+Y9+Z9+AA9</f>
        <v>745</v>
      </c>
      <c r="AC9" s="23">
        <f>AB9/F9</f>
        <v>248.33333333333334</v>
      </c>
      <c r="AD9" s="43"/>
      <c r="AE9" s="43"/>
      <c r="AF9" s="43"/>
      <c r="AG9" s="43"/>
      <c r="AH9" s="43"/>
    </row>
    <row r="10" spans="1:34">
      <c r="A10" s="4">
        <v>8</v>
      </c>
      <c r="B10" s="7" t="s">
        <v>117</v>
      </c>
      <c r="C10" s="7" t="s">
        <v>30</v>
      </c>
      <c r="D10" s="7">
        <v>2000</v>
      </c>
      <c r="E10" s="18">
        <v>9</v>
      </c>
      <c r="F10" s="39">
        <f>COUNTA(H10,J10,L10,N10,P10,R10)</f>
        <v>2</v>
      </c>
      <c r="G10" s="39"/>
      <c r="H10" s="21"/>
      <c r="I10" s="39">
        <v>5</v>
      </c>
      <c r="J10" s="21">
        <v>5</v>
      </c>
      <c r="K10" s="39">
        <v>3</v>
      </c>
      <c r="L10" s="6">
        <v>1</v>
      </c>
      <c r="M10" s="39"/>
      <c r="N10" s="6"/>
      <c r="O10" s="39"/>
      <c r="P10" s="6"/>
      <c r="Q10" s="39"/>
      <c r="R10" s="6"/>
      <c r="S10" s="41">
        <f>IF(AND(H10&lt;&gt;0,G10&lt;=5),VLOOKUP(H10,[1]баллы!$A$1:$F$101,G10+1),0)</f>
        <v>0</v>
      </c>
      <c r="T10" s="41">
        <f>IF(AND(J10&lt;&gt;0,I10&lt;=5),VLOOKUP(J10,[1]баллы!$A$1:$F$101,I10+1),0)</f>
        <v>400</v>
      </c>
      <c r="U10" s="41">
        <f>IF(AND(L10&lt;&gt;0,K10&lt;=5),VLOOKUP(L10,[1]баллы!$A$1:$F$101,K10+1),0)</f>
        <v>240</v>
      </c>
      <c r="V10" s="19">
        <v>12</v>
      </c>
      <c r="W10" s="19">
        <v>5</v>
      </c>
      <c r="X10" s="19">
        <f>ABS(W10-V10)*5</f>
        <v>35</v>
      </c>
      <c r="Y10" s="41">
        <f>IF(AND(N10&lt;&gt;0,M10&lt;=5),VLOOKUP(N10,[1]баллы!$A$1:$F$101,M10+1),0)</f>
        <v>0</v>
      </c>
      <c r="Z10" s="41">
        <f>IF(AND(P10&lt;&gt;0,O10&lt;=5),VLOOKUP(P10,[1]баллы!$A$1:$F$101,O10+1),0)</f>
        <v>0</v>
      </c>
      <c r="AA10" s="41">
        <f>IF(AND(R10&lt;&gt;0,Q10&lt;=5),VLOOKUP(R10,[1]баллы!$A$1:$F$101,Q10+1),0)</f>
        <v>0</v>
      </c>
      <c r="AB10" s="22">
        <f>S10+T10+U10+X10+Y10+Z10+AA10</f>
        <v>675</v>
      </c>
      <c r="AC10" s="23">
        <f>AB10/F10</f>
        <v>337.5</v>
      </c>
      <c r="AD10" s="43"/>
      <c r="AE10" s="43"/>
      <c r="AF10" s="43"/>
      <c r="AG10" s="43"/>
      <c r="AH10" s="43"/>
    </row>
    <row r="11" spans="1:34">
      <c r="A11" s="4">
        <v>9</v>
      </c>
      <c r="B11" s="7" t="s">
        <v>195</v>
      </c>
      <c r="C11" s="7" t="s">
        <v>26</v>
      </c>
      <c r="D11" s="7">
        <v>1972</v>
      </c>
      <c r="E11" s="18"/>
      <c r="F11" s="39">
        <f>COUNTA(H11,J11,L11,N11,P11,R11)</f>
        <v>2</v>
      </c>
      <c r="G11" s="39">
        <v>5</v>
      </c>
      <c r="H11" s="21">
        <v>11</v>
      </c>
      <c r="I11" s="39">
        <v>5</v>
      </c>
      <c r="J11" s="6">
        <v>7</v>
      </c>
      <c r="K11" s="39"/>
      <c r="L11" s="6"/>
      <c r="M11" s="39"/>
      <c r="N11" s="6"/>
      <c r="O11" s="39"/>
      <c r="P11" s="6"/>
      <c r="Q11" s="39"/>
      <c r="R11" s="6"/>
      <c r="S11" s="41">
        <f>IF(AND(H11&lt;&gt;0,G11&lt;=5),VLOOKUP(H11,[1]баллы!$A$1:$F$101,G11+1),0)</f>
        <v>300</v>
      </c>
      <c r="T11" s="41">
        <f>IF(AND(J11&lt;&gt;0,I11&lt;=5),VLOOKUP(J11,[1]баллы!$A$1:$F$101,I11+1),0)</f>
        <v>360</v>
      </c>
      <c r="U11" s="41">
        <f>IF(AND(L11&lt;&gt;0,K11&lt;=5),VLOOKUP(L11,[1]баллы!$A$1:$F$101,K11+1),0)</f>
        <v>0</v>
      </c>
      <c r="V11" s="19">
        <v>0</v>
      </c>
      <c r="W11" s="19">
        <v>0</v>
      </c>
      <c r="X11" s="19">
        <f>ABS(W11-V11)*5</f>
        <v>0</v>
      </c>
      <c r="Y11" s="41">
        <f>IF(AND(N11&lt;&gt;0,M11&lt;=5),VLOOKUP(N11,[1]баллы!$A$1:$F$101,M11+1),0)</f>
        <v>0</v>
      </c>
      <c r="Z11" s="41">
        <f>IF(AND(P11&lt;&gt;0,O11&lt;=5),VLOOKUP(P11,[1]баллы!$A$1:$F$101,O11+1),0)</f>
        <v>0</v>
      </c>
      <c r="AA11" s="41">
        <f>IF(AND(R11&lt;&gt;0,Q11&lt;=5),VLOOKUP(R11,[1]баллы!$A$1:$F$101,Q11+1),0)</f>
        <v>0</v>
      </c>
      <c r="AB11" s="22">
        <f>S11+T11+U11+X11+Y11+Z11+AA11</f>
        <v>660</v>
      </c>
      <c r="AC11" s="23">
        <f>AB11/F11</f>
        <v>330</v>
      </c>
      <c r="AD11" s="43"/>
      <c r="AE11" s="43"/>
      <c r="AF11" s="43"/>
      <c r="AG11" s="43"/>
      <c r="AH11" s="43"/>
    </row>
    <row r="12" spans="1:34">
      <c r="A12" s="4">
        <v>10</v>
      </c>
      <c r="B12" s="7" t="s">
        <v>80</v>
      </c>
      <c r="C12" s="7" t="s">
        <v>26</v>
      </c>
      <c r="D12" s="7">
        <v>1998</v>
      </c>
      <c r="E12" s="18">
        <v>7</v>
      </c>
      <c r="F12" s="39">
        <f>COUNTA(H12,J12,L12,N12,P12,R12)</f>
        <v>2</v>
      </c>
      <c r="G12" s="39">
        <v>5</v>
      </c>
      <c r="H12" s="21">
        <v>4</v>
      </c>
      <c r="I12" s="39"/>
      <c r="J12" s="6"/>
      <c r="K12" s="39">
        <v>3</v>
      </c>
      <c r="L12" s="6">
        <v>14</v>
      </c>
      <c r="M12" s="39"/>
      <c r="N12" s="6"/>
      <c r="O12" s="39"/>
      <c r="P12" s="6"/>
      <c r="Q12" s="39"/>
      <c r="R12" s="6"/>
      <c r="S12" s="41">
        <f>IF(AND(H12&lt;&gt;0,G12&lt;=5),VLOOKUP(H12,[1]баллы!$A$1:$F$101,G12+1),0)</f>
        <v>430</v>
      </c>
      <c r="T12" s="41">
        <f>IF(AND(J12&lt;&gt;0,I12&lt;=5),VLOOKUP(J12,[1]баллы!$A$1:$F$101,I12+1),0)</f>
        <v>0</v>
      </c>
      <c r="U12" s="41">
        <f>IF(AND(L12&lt;&gt;0,K12&lt;=5),VLOOKUP(L12,[1]баллы!$A$1:$F$101,K12+1),0)</f>
        <v>108</v>
      </c>
      <c r="V12" s="19">
        <v>10</v>
      </c>
      <c r="W12" s="19">
        <v>21</v>
      </c>
      <c r="X12" s="19">
        <f>ABS(W12-V12)*5</f>
        <v>55</v>
      </c>
      <c r="Y12" s="41">
        <f>IF(AND(N12&lt;&gt;0,M12&lt;=5),VLOOKUP(N12,[1]баллы!$A$1:$F$101,M12+1),0)</f>
        <v>0</v>
      </c>
      <c r="Z12" s="41">
        <f>IF(AND(P12&lt;&gt;0,O12&lt;=5),VLOOKUP(P12,[1]баллы!$A$1:$F$101,O12+1),0)</f>
        <v>0</v>
      </c>
      <c r="AA12" s="41">
        <f>IF(AND(R12&lt;&gt;0,Q12&lt;=5),VLOOKUP(R12,[1]баллы!$A$1:$F$101,Q12+1),0)</f>
        <v>0</v>
      </c>
      <c r="AB12" s="22">
        <f>S12+T12+U12+X12+Y12+Z12+AA12</f>
        <v>593</v>
      </c>
      <c r="AC12" s="23">
        <f>AB12/F12</f>
        <v>296.5</v>
      </c>
      <c r="AD12" s="43"/>
      <c r="AE12" s="43"/>
      <c r="AF12" s="43"/>
      <c r="AG12" s="43"/>
      <c r="AH12" s="43"/>
    </row>
    <row r="13" spans="1:34" s="43" customFormat="1">
      <c r="A13" s="4">
        <v>11</v>
      </c>
      <c r="B13" s="40" t="s">
        <v>110</v>
      </c>
      <c r="C13" s="40" t="s">
        <v>26</v>
      </c>
      <c r="D13" s="40">
        <v>1993</v>
      </c>
      <c r="E13" s="18">
        <v>5</v>
      </c>
      <c r="F13" s="39">
        <f>COUNTA(H13,J13,L13,N13,P13,R13)</f>
        <v>2</v>
      </c>
      <c r="G13" s="39"/>
      <c r="H13" s="21"/>
      <c r="I13" s="39">
        <v>5</v>
      </c>
      <c r="J13" s="6">
        <v>4</v>
      </c>
      <c r="K13" s="39">
        <v>3</v>
      </c>
      <c r="L13" s="6">
        <v>16</v>
      </c>
      <c r="M13" s="39"/>
      <c r="N13" s="6"/>
      <c r="O13" s="39"/>
      <c r="P13" s="6"/>
      <c r="Q13" s="39"/>
      <c r="R13" s="6"/>
      <c r="S13" s="41">
        <f>IF(AND(H13&lt;&gt;0,G13&lt;=5),VLOOKUP(H13,[1]баллы!$A$1:$F$101,G13+1),0)</f>
        <v>0</v>
      </c>
      <c r="T13" s="41">
        <f>IF(AND(J13&lt;&gt;0,I13&lt;=5),VLOOKUP(J13,[1]баллы!$A$1:$F$101,I13+1),0)</f>
        <v>430</v>
      </c>
      <c r="U13" s="41">
        <f>IF(AND(L13&lt;&gt;0,K13&lt;=5),VLOOKUP(L13,[1]баллы!$A$1:$F$101,K13+1),0)</f>
        <v>100</v>
      </c>
      <c r="V13" s="19">
        <v>11</v>
      </c>
      <c r="W13" s="19">
        <v>6</v>
      </c>
      <c r="X13" s="19">
        <f>ABS(W13-V13)*5</f>
        <v>25</v>
      </c>
      <c r="Y13" s="41">
        <f>IF(AND(N13&lt;&gt;0,M13&lt;=5),VLOOKUP(N13,[1]баллы!$A$1:$F$101,M13+1),0)</f>
        <v>0</v>
      </c>
      <c r="Z13" s="41">
        <f>IF(AND(P13&lt;&gt;0,O13&lt;=5),VLOOKUP(P13,[1]баллы!$A$1:$F$101,O13+1),0)</f>
        <v>0</v>
      </c>
      <c r="AA13" s="41">
        <f>IF(AND(R13&lt;&gt;0,Q13&lt;=5),VLOOKUP(R13,[1]баллы!$A$1:$F$101,Q13+1),0)</f>
        <v>0</v>
      </c>
      <c r="AB13" s="22">
        <f>S13+T13+U13+X13+Y13+Z13+AA13</f>
        <v>555</v>
      </c>
      <c r="AC13" s="23">
        <f>AB13/F13</f>
        <v>277.5</v>
      </c>
    </row>
    <row r="14" spans="1:34" s="38" customFormat="1">
      <c r="A14" s="4">
        <v>12</v>
      </c>
      <c r="B14" s="8" t="s">
        <v>36</v>
      </c>
      <c r="C14" s="8" t="s">
        <v>30</v>
      </c>
      <c r="D14" s="8">
        <v>1977</v>
      </c>
      <c r="E14" s="18">
        <v>3</v>
      </c>
      <c r="F14" s="4">
        <f>COUNTA(H14,J14,L14,N14,P14,R14)</f>
        <v>1</v>
      </c>
      <c r="G14" s="4">
        <v>5</v>
      </c>
      <c r="H14" s="21">
        <v>2</v>
      </c>
      <c r="I14" s="4"/>
      <c r="J14" s="6"/>
      <c r="K14" s="4"/>
      <c r="L14" s="6"/>
      <c r="M14" s="4"/>
      <c r="N14" s="6"/>
      <c r="O14" s="4"/>
      <c r="P14" s="6"/>
      <c r="Q14" s="4"/>
      <c r="R14" s="6"/>
      <c r="S14" s="3">
        <f>IF(AND(H14&lt;&gt;0,G14&lt;=5),VLOOKUP(H14,[1]баллы!$A$1:$F$101,G14+1),0)</f>
        <v>540</v>
      </c>
      <c r="T14" s="3">
        <f>IF(AND(J14&lt;&gt;0,I14&lt;=5),VLOOKUP(J14,[1]баллы!$A$1:$F$101,I14+1),0)</f>
        <v>0</v>
      </c>
      <c r="U14" s="3">
        <f>IF(AND(L14&lt;&gt;0,K14&lt;=5),VLOOKUP(L14,[1]баллы!$A$1:$F$101,K14+1),0)</f>
        <v>0</v>
      </c>
      <c r="V14" s="19">
        <v>0</v>
      </c>
      <c r="W14" s="19">
        <v>0</v>
      </c>
      <c r="X14" s="19">
        <f>ABS(W14-V14)*5</f>
        <v>0</v>
      </c>
      <c r="Y14" s="3">
        <f>IF(AND(N14&lt;&gt;0,M14&lt;=5),VLOOKUP(N14,[1]баллы!$A$1:$F$101,M14+1),0)</f>
        <v>0</v>
      </c>
      <c r="Z14" s="3">
        <f>IF(AND(P14&lt;&gt;0,O14&lt;=5),VLOOKUP(P14,[1]баллы!$A$1:$F$101,O14+1),0)</f>
        <v>0</v>
      </c>
      <c r="AA14" s="3">
        <f>IF(AND(R14&lt;&gt;0,Q14&lt;=5),VLOOKUP(R14,[1]баллы!$A$1:$F$101,Q14+1),0)</f>
        <v>0</v>
      </c>
      <c r="AB14" s="22">
        <f>S14+T14+U14+X14+Y14+Z14+AA14</f>
        <v>540</v>
      </c>
      <c r="AC14" s="23">
        <f>AB14/F14</f>
        <v>540</v>
      </c>
      <c r="AD14" s="10"/>
      <c r="AE14" s="10"/>
      <c r="AF14" s="10"/>
      <c r="AG14" s="10"/>
      <c r="AH14" s="10"/>
    </row>
    <row r="15" spans="1:34" s="38" customFormat="1">
      <c r="A15" s="4">
        <v>13</v>
      </c>
      <c r="B15" s="40" t="s">
        <v>203</v>
      </c>
      <c r="C15" s="7" t="s">
        <v>26</v>
      </c>
      <c r="D15" s="60">
        <v>1983</v>
      </c>
      <c r="E15" s="40"/>
      <c r="F15" s="39">
        <f>COUNTA(H15,J15,L15,N15,P15,R15)</f>
        <v>2</v>
      </c>
      <c r="G15" s="39"/>
      <c r="H15" s="20"/>
      <c r="I15" s="39">
        <v>5</v>
      </c>
      <c r="J15" s="20">
        <v>12</v>
      </c>
      <c r="K15" s="39">
        <v>3</v>
      </c>
      <c r="L15" s="20">
        <v>5</v>
      </c>
      <c r="M15" s="39"/>
      <c r="N15" s="6"/>
      <c r="O15" s="39"/>
      <c r="P15" s="6"/>
      <c r="Q15" s="39"/>
      <c r="R15" s="20"/>
      <c r="S15" s="41">
        <f>IF(AND(H15&lt;&gt;0,G15&lt;=5),VLOOKUP(H15,[1]баллы!$A$1:$F$101,G15+1),0)</f>
        <v>0</v>
      </c>
      <c r="T15" s="41">
        <f>IF(AND(J15&lt;&gt;0,I15&lt;=5),VLOOKUP(J15,[1]баллы!$A$1:$F$101,I15+1),0)</f>
        <v>290</v>
      </c>
      <c r="U15" s="41">
        <f>IF(AND(L15&lt;&gt;0,K15&lt;=5),VLOOKUP(L15,[1]баллы!$A$1:$F$101,K15+1),0)</f>
        <v>160</v>
      </c>
      <c r="V15" s="19">
        <v>15</v>
      </c>
      <c r="W15" s="19">
        <v>1</v>
      </c>
      <c r="X15" s="19">
        <f>ABS(W15-V15)*5</f>
        <v>70</v>
      </c>
      <c r="Y15" s="41">
        <f>IF(AND(N15&lt;&gt;0,M15&lt;=5),VLOOKUP(N15,[1]баллы!$A$1:$F$101,M15+1),0)</f>
        <v>0</v>
      </c>
      <c r="Z15" s="41">
        <f>IF(AND(P15&lt;&gt;0,O15&lt;=5),VLOOKUP(P15,[1]баллы!$A$1:$F$101,O15+1),0)</f>
        <v>0</v>
      </c>
      <c r="AA15" s="41">
        <f>IF(AND(R15&lt;&gt;0,Q15&lt;=5),VLOOKUP(R15,[1]баллы!$A$1:$F$101,Q15+1),0)</f>
        <v>0</v>
      </c>
      <c r="AB15" s="22">
        <f>S15+T15+U15+X15+Y15+Z15+AA15</f>
        <v>520</v>
      </c>
      <c r="AC15" s="23">
        <f>AB15/F15</f>
        <v>260</v>
      </c>
      <c r="AD15" s="43"/>
      <c r="AE15" s="43"/>
      <c r="AF15" s="43"/>
      <c r="AG15" s="43"/>
      <c r="AH15" s="43"/>
    </row>
    <row r="16" spans="1:34" s="38" customFormat="1">
      <c r="A16" s="4">
        <v>14</v>
      </c>
      <c r="B16" s="40" t="s">
        <v>201</v>
      </c>
      <c r="C16" s="7" t="s">
        <v>26</v>
      </c>
      <c r="D16" s="60">
        <v>1978</v>
      </c>
      <c r="E16" s="40"/>
      <c r="F16" s="39">
        <f>COUNTA(H16,J16,L16,N16,P16,R16)</f>
        <v>2</v>
      </c>
      <c r="G16" s="39"/>
      <c r="H16" s="20"/>
      <c r="I16" s="39">
        <v>5</v>
      </c>
      <c r="J16" s="20">
        <v>10</v>
      </c>
      <c r="K16" s="39">
        <v>3</v>
      </c>
      <c r="L16" s="20">
        <v>15</v>
      </c>
      <c r="M16" s="39"/>
      <c r="N16" s="6"/>
      <c r="O16" s="39"/>
      <c r="P16" s="6"/>
      <c r="Q16" s="39"/>
      <c r="R16" s="20"/>
      <c r="S16" s="41">
        <f>IF(AND(H16&lt;&gt;0,G16&lt;=5),VLOOKUP(H16,[1]баллы!$A$1:$F$101,G16+1),0)</f>
        <v>0</v>
      </c>
      <c r="T16" s="41">
        <f>IF(AND(J16&lt;&gt;0,I16&lt;=5),VLOOKUP(J16,[1]баллы!$A$1:$F$101,I16+1),0)</f>
        <v>310</v>
      </c>
      <c r="U16" s="41">
        <f>IF(AND(L16&lt;&gt;0,K16&lt;=5),VLOOKUP(L16,[1]баллы!$A$1:$F$101,K16+1),0)</f>
        <v>104</v>
      </c>
      <c r="V16" s="19">
        <v>13</v>
      </c>
      <c r="W16" s="19">
        <v>4</v>
      </c>
      <c r="X16" s="19">
        <f>ABS(W16-V16)*5</f>
        <v>45</v>
      </c>
      <c r="Y16" s="41">
        <f>IF(AND(N16&lt;&gt;0,M16&lt;=5),VLOOKUP(N16,[1]баллы!$A$1:$F$101,M16+1),0)</f>
        <v>0</v>
      </c>
      <c r="Z16" s="41">
        <f>IF(AND(P16&lt;&gt;0,O16&lt;=5),VLOOKUP(P16,[1]баллы!$A$1:$F$101,O16+1),0)</f>
        <v>0</v>
      </c>
      <c r="AA16" s="41">
        <f>IF(AND(R16&lt;&gt;0,Q16&lt;=5),VLOOKUP(R16,[1]баллы!$A$1:$F$101,Q16+1),0)</f>
        <v>0</v>
      </c>
      <c r="AB16" s="22">
        <f>S16+T16+U16+X16+Y16+Z16+AA16</f>
        <v>459</v>
      </c>
      <c r="AC16" s="23">
        <f>AB16/F16</f>
        <v>229.5</v>
      </c>
      <c r="AD16" s="43"/>
      <c r="AE16" s="43"/>
      <c r="AF16" s="43"/>
      <c r="AG16" s="43"/>
      <c r="AH16" s="43"/>
    </row>
    <row r="17" spans="1:34" s="38" customFormat="1">
      <c r="A17" s="4">
        <v>15</v>
      </c>
      <c r="B17" s="40" t="s">
        <v>205</v>
      </c>
      <c r="C17" s="7" t="s">
        <v>28</v>
      </c>
      <c r="D17" s="60">
        <v>1992</v>
      </c>
      <c r="E17" s="40"/>
      <c r="F17" s="39">
        <f>COUNTA(H17,J17,L17,N17,P17,R17)</f>
        <v>2</v>
      </c>
      <c r="G17" s="39"/>
      <c r="H17" s="6"/>
      <c r="I17" s="39">
        <v>5</v>
      </c>
      <c r="J17" s="6">
        <v>14</v>
      </c>
      <c r="K17" s="39">
        <v>3</v>
      </c>
      <c r="L17" s="6">
        <v>6</v>
      </c>
      <c r="M17" s="39"/>
      <c r="N17" s="6"/>
      <c r="O17" s="39"/>
      <c r="P17" s="6"/>
      <c r="Q17" s="39"/>
      <c r="R17" s="6"/>
      <c r="S17" s="41">
        <f>IF(AND(H17&lt;&gt;0,G17&lt;=5),VLOOKUP(H17,[1]баллы!$A$1:$F$101,G17+1),0)</f>
        <v>0</v>
      </c>
      <c r="T17" s="41">
        <f>IF(AND(J17&lt;&gt;0,I17&lt;=5),VLOOKUP(J17,[1]баллы!$A$1:$F$101,I17+1),0)</f>
        <v>270</v>
      </c>
      <c r="U17" s="41">
        <f>IF(AND(L17&lt;&gt;0,K17&lt;=5),VLOOKUP(L17,[1]баллы!$A$1:$F$101,K17+1),0)</f>
        <v>152</v>
      </c>
      <c r="V17" s="19">
        <v>17</v>
      </c>
      <c r="W17" s="19">
        <v>10</v>
      </c>
      <c r="X17" s="19">
        <f>ABS(W17-V17)*5</f>
        <v>35</v>
      </c>
      <c r="Y17" s="41">
        <f>IF(AND(N17&lt;&gt;0,M17&lt;=5),VLOOKUP(N17,[1]баллы!$A$1:$F$101,M17+1),0)</f>
        <v>0</v>
      </c>
      <c r="Z17" s="41">
        <f>IF(AND(P17&lt;&gt;0,O17&lt;=5),VLOOKUP(P17,[1]баллы!$A$1:$F$101,O17+1),0)</f>
        <v>0</v>
      </c>
      <c r="AA17" s="41">
        <f>IF(AND(R17&lt;&gt;0,Q17&lt;=5),VLOOKUP(R17,[1]баллы!$A$1:$F$101,Q17+1),0)</f>
        <v>0</v>
      </c>
      <c r="AB17" s="22">
        <f>S17+T17+U17+X17+Y17+Z17+AA17</f>
        <v>457</v>
      </c>
      <c r="AC17" s="23">
        <f>AB17/F17</f>
        <v>228.5</v>
      </c>
      <c r="AD17" s="43"/>
      <c r="AE17" s="43"/>
      <c r="AF17" s="43"/>
      <c r="AG17" s="43"/>
      <c r="AH17" s="43"/>
    </row>
    <row r="18" spans="1:34" s="38" customFormat="1">
      <c r="A18" s="4">
        <v>16</v>
      </c>
      <c r="B18" s="40" t="s">
        <v>202</v>
      </c>
      <c r="C18" s="7" t="s">
        <v>28</v>
      </c>
      <c r="D18" s="60">
        <v>1999</v>
      </c>
      <c r="E18" s="40"/>
      <c r="F18" s="39">
        <f>COUNTA(H18,J18,L18,N18,P18,R18)</f>
        <v>2</v>
      </c>
      <c r="G18" s="39"/>
      <c r="H18" s="20"/>
      <c r="I18" s="39">
        <v>5</v>
      </c>
      <c r="J18" s="20">
        <v>11</v>
      </c>
      <c r="K18" s="39"/>
      <c r="L18" s="20">
        <v>18</v>
      </c>
      <c r="M18" s="39"/>
      <c r="N18" s="6"/>
      <c r="O18" s="39"/>
      <c r="P18" s="6"/>
      <c r="Q18" s="39"/>
      <c r="R18" s="20"/>
      <c r="S18" s="41">
        <f>IF(AND(H18&lt;&gt;0,G18&lt;=5),VLOOKUP(H18,[1]баллы!$A$1:$F$101,G18+1),0)</f>
        <v>0</v>
      </c>
      <c r="T18" s="41">
        <f>IF(AND(J18&lt;&gt;0,I18&lt;=5),VLOOKUP(J18,[1]баллы!$A$1:$F$101,I18+1),0)</f>
        <v>300</v>
      </c>
      <c r="U18" s="41">
        <f>IF(AND(L18&lt;&gt;0,K18&lt;=5),VLOOKUP(L18,[1]баллы!$A$1:$F$101,K18+1),0)</f>
        <v>18</v>
      </c>
      <c r="V18" s="19">
        <v>14</v>
      </c>
      <c r="W18" s="19">
        <v>3</v>
      </c>
      <c r="X18" s="19">
        <f>ABS(W18-V18)*5</f>
        <v>55</v>
      </c>
      <c r="Y18" s="41">
        <f>IF(AND(N18&lt;&gt;0,M18&lt;=5),VLOOKUP(N18,[1]баллы!$A$1:$F$101,M18+1),0)</f>
        <v>0</v>
      </c>
      <c r="Z18" s="41">
        <f>IF(AND(P18&lt;&gt;0,O18&lt;=5),VLOOKUP(P18,[1]баллы!$A$1:$F$101,O18+1),0)</f>
        <v>0</v>
      </c>
      <c r="AA18" s="41">
        <f>IF(AND(R18&lt;&gt;0,Q18&lt;=5),VLOOKUP(R18,[1]баллы!$A$1:$F$101,Q18+1),0)</f>
        <v>0</v>
      </c>
      <c r="AB18" s="22">
        <f>S18+T18+U18+X18+Y18+Z18+AA18</f>
        <v>373</v>
      </c>
      <c r="AC18" s="23">
        <f>AB18/F18</f>
        <v>186.5</v>
      </c>
      <c r="AD18" s="43"/>
      <c r="AE18" s="43"/>
      <c r="AF18" s="43"/>
      <c r="AG18" s="43"/>
      <c r="AH18" s="43"/>
    </row>
    <row r="19" spans="1:34" s="38" customFormat="1">
      <c r="A19" s="4">
        <v>17</v>
      </c>
      <c r="B19" s="40" t="s">
        <v>206</v>
      </c>
      <c r="C19" s="40" t="s">
        <v>26</v>
      </c>
      <c r="D19" s="40">
        <v>1973</v>
      </c>
      <c r="E19" s="40"/>
      <c r="F19" s="39">
        <f>COUNTA(H19,J19,L19,N19,P19,R19)</f>
        <v>1</v>
      </c>
      <c r="G19" s="39"/>
      <c r="H19" s="20"/>
      <c r="I19" s="39"/>
      <c r="J19" s="20"/>
      <c r="K19" s="39">
        <v>3</v>
      </c>
      <c r="L19" s="20">
        <v>2</v>
      </c>
      <c r="M19" s="39"/>
      <c r="N19" s="6"/>
      <c r="O19" s="39"/>
      <c r="P19" s="6"/>
      <c r="Q19" s="39"/>
      <c r="R19" s="20"/>
      <c r="S19" s="41">
        <f>IF(AND(H19&lt;&gt;0,G19&lt;=5),VLOOKUP(H19,[1]баллы!$A$1:$F$101,G19+1),0)</f>
        <v>0</v>
      </c>
      <c r="T19" s="41">
        <f>IF(AND(J19&lt;&gt;0,I19&lt;=5),VLOOKUP(J19,[1]баллы!$A$1:$F$101,I19+1),0)</f>
        <v>0</v>
      </c>
      <c r="U19" s="41">
        <f>IF(AND(L19&lt;&gt;0,K19&lt;=5),VLOOKUP(L19,[1]баллы!$A$1:$F$101,K19+1),0)</f>
        <v>216</v>
      </c>
      <c r="V19" s="19">
        <v>18</v>
      </c>
      <c r="W19" s="19">
        <v>3</v>
      </c>
      <c r="X19" s="19">
        <f>ABS(W19-V19)*5</f>
        <v>75</v>
      </c>
      <c r="Y19" s="41">
        <f>IF(AND(N19&lt;&gt;0,M19&lt;=5),VLOOKUP(N19,[1]баллы!$A$1:$F$101,M19+1),0)</f>
        <v>0</v>
      </c>
      <c r="Z19" s="41">
        <f>IF(AND(P19&lt;&gt;0,O19&lt;=5),VLOOKUP(P19,[1]баллы!$A$1:$F$101,O19+1),0)</f>
        <v>0</v>
      </c>
      <c r="AA19" s="41">
        <f>IF(AND(R19&lt;&gt;0,Q19&lt;=5),VLOOKUP(R19,[1]баллы!$A$1:$F$101,Q19+1),0)</f>
        <v>0</v>
      </c>
      <c r="AB19" s="22">
        <f>S19+T19+U19+X19+Y19+Z19+AA19</f>
        <v>291</v>
      </c>
      <c r="AC19" s="23">
        <f>AB19/F19</f>
        <v>291</v>
      </c>
      <c r="AD19" s="43"/>
      <c r="AE19" s="43"/>
      <c r="AF19" s="43"/>
      <c r="AG19" s="43"/>
      <c r="AH19" s="43"/>
    </row>
    <row r="20" spans="1:34" s="38" customFormat="1">
      <c r="A20" s="4">
        <v>18</v>
      </c>
      <c r="B20" s="40" t="s">
        <v>204</v>
      </c>
      <c r="C20" s="7" t="s">
        <v>26</v>
      </c>
      <c r="D20" s="60">
        <v>1980</v>
      </c>
      <c r="E20" s="40"/>
      <c r="F20" s="39">
        <f>COUNTA(H20,J20,L20,N20,P20,R20)</f>
        <v>1</v>
      </c>
      <c r="G20" s="39"/>
      <c r="H20" s="20"/>
      <c r="I20" s="39">
        <v>5</v>
      </c>
      <c r="J20" s="20">
        <v>13</v>
      </c>
      <c r="K20" s="39"/>
      <c r="L20" s="20"/>
      <c r="M20" s="39"/>
      <c r="N20" s="6"/>
      <c r="O20" s="39"/>
      <c r="P20" s="6"/>
      <c r="Q20" s="39"/>
      <c r="R20" s="20"/>
      <c r="S20" s="41">
        <f>IF(AND(H20&lt;&gt;0,G20&lt;=5),VLOOKUP(H20,[1]баллы!$A$1:$F$101,G20+1),0)</f>
        <v>0</v>
      </c>
      <c r="T20" s="41">
        <f>IF(AND(J20&lt;&gt;0,I20&lt;=5),VLOOKUP(J20,[1]баллы!$A$1:$F$101,I20+1),0)</f>
        <v>280</v>
      </c>
      <c r="U20" s="41">
        <f>IF(AND(L20&lt;&gt;0,K20&lt;=5),VLOOKUP(L20,[1]баллы!$A$1:$F$101,K20+1),0)</f>
        <v>0</v>
      </c>
      <c r="V20" s="19">
        <v>0</v>
      </c>
      <c r="W20" s="19">
        <v>0</v>
      </c>
      <c r="X20" s="19">
        <f>ABS(W20-V20)*5</f>
        <v>0</v>
      </c>
      <c r="Y20" s="41">
        <f>IF(AND(N20&lt;&gt;0,M20&lt;=5),VLOOKUP(N20,[1]баллы!$A$1:$F$101,M20+1),0)</f>
        <v>0</v>
      </c>
      <c r="Z20" s="41">
        <f>IF(AND(P20&lt;&gt;0,O20&lt;=5),VLOOKUP(P20,[1]баллы!$A$1:$F$101,O20+1),0)</f>
        <v>0</v>
      </c>
      <c r="AA20" s="41">
        <f>IF(AND(R20&lt;&gt;0,Q20&lt;=5),VLOOKUP(R20,[1]баллы!$A$1:$F$101,Q20+1),0)</f>
        <v>0</v>
      </c>
      <c r="AB20" s="22">
        <f>S20+T20+U20+X20+Y20+Z20+AA20</f>
        <v>280</v>
      </c>
      <c r="AC20" s="23">
        <f>AB20/F20</f>
        <v>280</v>
      </c>
      <c r="AD20" s="43"/>
      <c r="AE20" s="43"/>
      <c r="AF20" s="43"/>
      <c r="AG20" s="43"/>
      <c r="AH20" s="43"/>
    </row>
    <row r="21" spans="1:34" s="38" customFormat="1">
      <c r="A21" s="4">
        <v>19</v>
      </c>
      <c r="B21" s="42" t="s">
        <v>51</v>
      </c>
      <c r="C21" s="42" t="s">
        <v>30</v>
      </c>
      <c r="D21" s="42"/>
      <c r="E21" s="18">
        <v>23</v>
      </c>
      <c r="F21" s="39">
        <f>COUNTA(H21,J21,L21,N21,P21,R21)</f>
        <v>1</v>
      </c>
      <c r="G21" s="39"/>
      <c r="H21" s="20"/>
      <c r="I21" s="39"/>
      <c r="J21" s="20"/>
      <c r="K21" s="39">
        <v>3</v>
      </c>
      <c r="L21" s="20">
        <v>8</v>
      </c>
      <c r="M21" s="39"/>
      <c r="N21" s="6"/>
      <c r="O21" s="39"/>
      <c r="P21" s="6"/>
      <c r="Q21" s="39"/>
      <c r="R21" s="20"/>
      <c r="S21" s="41">
        <f>IF(AND(H21&lt;&gt;0,G21&lt;=5),VLOOKUP(H21,[1]баллы!$A$1:$F$101,G21+1),0)</f>
        <v>0</v>
      </c>
      <c r="T21" s="41">
        <f>IF(AND(J21&lt;&gt;0,I21&lt;=5),VLOOKUP(J21,[1]баллы!$A$1:$F$101,I21+1),0)</f>
        <v>0</v>
      </c>
      <c r="U21" s="41">
        <f>IF(AND(L21&lt;&gt;0,K21&lt;=5),VLOOKUP(L21,[1]баллы!$A$1:$F$101,K21+1),0)</f>
        <v>136</v>
      </c>
      <c r="V21" s="19">
        <v>19</v>
      </c>
      <c r="W21" s="19">
        <v>1</v>
      </c>
      <c r="X21" s="19">
        <f>ABS(W21-V21)*5</f>
        <v>90</v>
      </c>
      <c r="Y21" s="41">
        <f>IF(AND(N21&lt;&gt;0,M21&lt;=5),VLOOKUP(N21,[1]баллы!$A$1:$F$101,M21+1),0)</f>
        <v>0</v>
      </c>
      <c r="Z21" s="41">
        <f>IF(AND(P21&lt;&gt;0,O21&lt;=5),VLOOKUP(P21,[1]баллы!$A$1:$F$101,O21+1),0)</f>
        <v>0</v>
      </c>
      <c r="AA21" s="41">
        <f>IF(AND(R21&lt;&gt;0,Q21&lt;=5),VLOOKUP(R21,[1]баллы!$A$1:$F$101,Q21+1),0)</f>
        <v>0</v>
      </c>
      <c r="AB21" s="22">
        <f>S21+T21+U21+X21+Y21+Z21+AA21</f>
        <v>226</v>
      </c>
      <c r="AC21" s="23">
        <f>AB21/F21</f>
        <v>226</v>
      </c>
      <c r="AD21" s="43"/>
      <c r="AE21" s="43"/>
      <c r="AF21" s="43"/>
      <c r="AG21" s="43"/>
      <c r="AH21" s="43"/>
    </row>
    <row r="22" spans="1:34" s="38" customFormat="1">
      <c r="A22" s="4">
        <v>20</v>
      </c>
      <c r="B22" s="40" t="s">
        <v>211</v>
      </c>
      <c r="C22" s="40" t="s">
        <v>26</v>
      </c>
      <c r="D22" s="40"/>
      <c r="E22" s="40"/>
      <c r="F22" s="39">
        <f>COUNTA(H22,J22,L22,N22,P22,R22)</f>
        <v>1</v>
      </c>
      <c r="G22" s="39"/>
      <c r="H22" s="20"/>
      <c r="I22" s="39"/>
      <c r="J22" s="20"/>
      <c r="K22" s="39">
        <v>3</v>
      </c>
      <c r="L22" s="20">
        <v>19</v>
      </c>
      <c r="M22" s="39"/>
      <c r="N22" s="6"/>
      <c r="O22" s="39"/>
      <c r="P22" s="6"/>
      <c r="Q22" s="39"/>
      <c r="R22" s="20"/>
      <c r="S22" s="41">
        <f>IF(AND(H22&lt;&gt;0,G22&lt;=5),VLOOKUP(H22,[1]баллы!$A$1:$F$101,G22+1),0)</f>
        <v>0</v>
      </c>
      <c r="T22" s="41">
        <f>IF(AND(J22&lt;&gt;0,I22&lt;=5),VLOOKUP(J22,[1]баллы!$A$1:$F$101,I22+1),0)</f>
        <v>0</v>
      </c>
      <c r="U22" s="41">
        <f>IF(AND(L22&lt;&gt;0,K22&lt;=5),VLOOKUP(L22,[1]баллы!$A$1:$F$101,K22+1),0)</f>
        <v>88</v>
      </c>
      <c r="V22" s="19">
        <v>21</v>
      </c>
      <c r="W22" s="19">
        <v>1</v>
      </c>
      <c r="X22" s="19">
        <f>ABS(W22-V22)*5</f>
        <v>100</v>
      </c>
      <c r="Y22" s="41">
        <f>IF(AND(N22&lt;&gt;0,M22&lt;=5),VLOOKUP(N22,[1]баллы!$A$1:$F$101,M22+1),0)</f>
        <v>0</v>
      </c>
      <c r="Z22" s="41">
        <f>IF(AND(P22&lt;&gt;0,O22&lt;=5),VLOOKUP(P22,[1]баллы!$A$1:$F$101,O22+1),0)</f>
        <v>0</v>
      </c>
      <c r="AA22" s="41">
        <f>IF(AND(R22&lt;&gt;0,Q22&lt;=5),VLOOKUP(R22,[1]баллы!$A$1:$F$101,Q22+1),0)</f>
        <v>0</v>
      </c>
      <c r="AB22" s="22">
        <f>S22+T22+U22+X22+Y22+Z22+AA22</f>
        <v>188</v>
      </c>
      <c r="AC22" s="23">
        <f>AB22/F22</f>
        <v>188</v>
      </c>
      <c r="AD22" s="43"/>
      <c r="AE22" s="43"/>
      <c r="AF22" s="43"/>
      <c r="AG22" s="43"/>
      <c r="AH22" s="43"/>
    </row>
    <row r="23" spans="1:34" s="43" customFormat="1">
      <c r="A23" s="4">
        <v>21</v>
      </c>
      <c r="B23" s="40" t="s">
        <v>212</v>
      </c>
      <c r="C23" s="40" t="s">
        <v>26</v>
      </c>
      <c r="D23" s="40"/>
      <c r="E23" s="40"/>
      <c r="F23" s="39">
        <f>COUNTA(H23,J23,L23,N23,P23,R23)</f>
        <v>1</v>
      </c>
      <c r="G23" s="39"/>
      <c r="H23" s="20"/>
      <c r="I23" s="39"/>
      <c r="J23" s="20"/>
      <c r="K23" s="39">
        <v>3</v>
      </c>
      <c r="L23" s="20">
        <v>20</v>
      </c>
      <c r="M23" s="39"/>
      <c r="N23" s="6"/>
      <c r="O23" s="39"/>
      <c r="P23" s="6"/>
      <c r="Q23" s="39"/>
      <c r="R23" s="20"/>
      <c r="S23" s="41">
        <f>IF(AND(H23&lt;&gt;0,G23&lt;=5),VLOOKUP(H23,[1]баллы!$A$1:$F$101,G23+1),0)</f>
        <v>0</v>
      </c>
      <c r="T23" s="41">
        <f>IF(AND(J23&lt;&gt;0,I23&lt;=5),VLOOKUP(J23,[1]баллы!$A$1:$F$101,I23+1),0)</f>
        <v>0</v>
      </c>
      <c r="U23" s="41">
        <f>IF(AND(L23&lt;&gt;0,K23&lt;=5),VLOOKUP(L23,[1]баллы!$A$1:$F$101,K23+1),0)</f>
        <v>84</v>
      </c>
      <c r="V23" s="19">
        <v>22</v>
      </c>
      <c r="W23" s="19">
        <v>2</v>
      </c>
      <c r="X23" s="19">
        <f>ABS(W23-V23)*5</f>
        <v>100</v>
      </c>
      <c r="Y23" s="41">
        <f>IF(AND(N23&lt;&gt;0,M23&lt;=5),VLOOKUP(N23,[1]баллы!$A$1:$F$101,M23+1),0)</f>
        <v>0</v>
      </c>
      <c r="Z23" s="41">
        <f>IF(AND(P23&lt;&gt;0,O23&lt;=5),VLOOKUP(P23,[1]баллы!$A$1:$F$101,O23+1),0)</f>
        <v>0</v>
      </c>
      <c r="AA23" s="41">
        <f>IF(AND(R23&lt;&gt;0,Q23&lt;=5),VLOOKUP(R23,[1]баллы!$A$1:$F$101,Q23+1),0)</f>
        <v>0</v>
      </c>
      <c r="AB23" s="22">
        <f>S23+T23+U23+X23+Y23+Z23+AA23</f>
        <v>184</v>
      </c>
      <c r="AC23" s="23">
        <f>AB23/F23</f>
        <v>184</v>
      </c>
    </row>
    <row r="24" spans="1:34" s="38" customFormat="1">
      <c r="A24" s="4">
        <v>22</v>
      </c>
      <c r="B24" s="40" t="s">
        <v>96</v>
      </c>
      <c r="C24" s="40" t="s">
        <v>100</v>
      </c>
      <c r="D24" s="40">
        <v>1998</v>
      </c>
      <c r="E24" s="18">
        <v>11</v>
      </c>
      <c r="F24" s="39">
        <f>COUNTA(H24,J24,L24,N24,P24,R24)</f>
        <v>1</v>
      </c>
      <c r="G24" s="39"/>
      <c r="H24" s="21"/>
      <c r="I24" s="39"/>
      <c r="J24" s="6"/>
      <c r="K24" s="39">
        <v>3</v>
      </c>
      <c r="L24" s="6">
        <v>12</v>
      </c>
      <c r="M24" s="39"/>
      <c r="N24" s="6"/>
      <c r="O24" s="39"/>
      <c r="P24" s="6"/>
      <c r="Q24" s="39"/>
      <c r="R24" s="6"/>
      <c r="S24" s="41">
        <f>IF(AND(H24&lt;&gt;0,G24&lt;=5),VLOOKUP(H24,[1]баллы!$A$1:$F$101,G24+1),0)</f>
        <v>0</v>
      </c>
      <c r="T24" s="41">
        <f>IF(AND(J24&lt;&gt;0,I24&lt;=5),VLOOKUP(J24,[1]баллы!$A$1:$F$101,I24+1),0)</f>
        <v>0</v>
      </c>
      <c r="U24" s="41">
        <f>IF(AND(L24&lt;&gt;0,K24&lt;=5),VLOOKUP(L24,[1]баллы!$A$1:$F$101,K24+1),0)</f>
        <v>116</v>
      </c>
      <c r="V24" s="19">
        <v>20</v>
      </c>
      <c r="W24" s="19">
        <v>7</v>
      </c>
      <c r="X24" s="19">
        <f>ABS(W24-V24)*5</f>
        <v>65</v>
      </c>
      <c r="Y24" s="41">
        <f>IF(AND(N24&lt;&gt;0,M24&lt;=5),VLOOKUP(N24,[1]баллы!$A$1:$F$101,M24+1),0)</f>
        <v>0</v>
      </c>
      <c r="Z24" s="41">
        <f>IF(AND(P24&lt;&gt;0,O24&lt;=5),VLOOKUP(P24,[1]баллы!$A$1:$F$101,O24+1),0)</f>
        <v>0</v>
      </c>
      <c r="AA24" s="41">
        <f>IF(AND(R24&lt;&gt;0,Q24&lt;=5),VLOOKUP(R24,[1]баллы!$A$1:$F$101,Q24+1),0)</f>
        <v>0</v>
      </c>
      <c r="AB24" s="22">
        <f>S24+T24+U24+X24+Y24+Z24+AA24</f>
        <v>181</v>
      </c>
      <c r="AC24" s="23">
        <f>AB24/F24</f>
        <v>181</v>
      </c>
      <c r="AD24" s="43"/>
      <c r="AE24" s="43"/>
      <c r="AF24" s="43"/>
      <c r="AG24" s="43"/>
      <c r="AH24" s="43"/>
    </row>
    <row r="25" spans="1:34" s="38" customFormat="1">
      <c r="A25" s="26"/>
      <c r="B25" s="36" t="s">
        <v>46</v>
      </c>
      <c r="C25" s="36" t="s">
        <v>26</v>
      </c>
      <c r="D25" s="36">
        <v>1981</v>
      </c>
      <c r="E25" s="28">
        <v>1</v>
      </c>
      <c r="F25" s="26">
        <f>COUNTA(H25,J25,L25,N25,P25,R25)</f>
        <v>0</v>
      </c>
      <c r="G25" s="26"/>
      <c r="H25" s="29"/>
      <c r="I25" s="26"/>
      <c r="J25" s="30"/>
      <c r="K25" s="26"/>
      <c r="L25" s="30"/>
      <c r="M25" s="26"/>
      <c r="N25" s="30"/>
      <c r="O25" s="26"/>
      <c r="P25" s="30"/>
      <c r="Q25" s="26"/>
      <c r="R25" s="30"/>
      <c r="S25" s="31">
        <f>IF(AND(H25&lt;&gt;0,G25&lt;=5),VLOOKUP(H25,[1]баллы!$A$1:$F$101,G25+1),0)</f>
        <v>0</v>
      </c>
      <c r="T25" s="31">
        <f>IF(AND(J25&lt;&gt;0,I25&lt;=5),VLOOKUP(J25,[1]баллы!$A$1:$F$101,I25+1),0)</f>
        <v>0</v>
      </c>
      <c r="U25" s="31">
        <f>IF(AND(L25&lt;&gt;0,K25&lt;=5),VLOOKUP(L25,[1]баллы!$A$1:$F$101,K25+1),0)</f>
        <v>0</v>
      </c>
      <c r="V25" s="32">
        <v>0</v>
      </c>
      <c r="W25" s="32">
        <v>0</v>
      </c>
      <c r="X25" s="32">
        <f>ABS(W25-V25)*5</f>
        <v>0</v>
      </c>
      <c r="Y25" s="31">
        <f>IF(AND(N25&lt;&gt;0,M25&lt;=5),VLOOKUP(N25,[1]баллы!$A$1:$F$101,M25+1),0)</f>
        <v>0</v>
      </c>
      <c r="Z25" s="31">
        <f>IF(AND(P25&lt;&gt;0,O25&lt;=5),VLOOKUP(P25,[1]баллы!$A$1:$F$101,O25+1),0)</f>
        <v>0</v>
      </c>
      <c r="AA25" s="31">
        <f>IF(AND(R25&lt;&gt;0,Q25&lt;=5),VLOOKUP(R25,[1]баллы!$A$1:$F$101,Q25+1),0)</f>
        <v>0</v>
      </c>
      <c r="AB25" s="33">
        <f>S25+T25+U25+X25+Y25+Z25+AA25</f>
        <v>0</v>
      </c>
      <c r="AC25" s="34" t="e">
        <f>AB25/F25</f>
        <v>#DIV/0!</v>
      </c>
    </row>
    <row r="26" spans="1:34" s="38" customFormat="1">
      <c r="A26" s="26"/>
      <c r="B26" s="27" t="s">
        <v>120</v>
      </c>
      <c r="C26" s="27" t="s">
        <v>27</v>
      </c>
      <c r="D26" s="27">
        <v>1982</v>
      </c>
      <c r="E26" s="28">
        <v>4</v>
      </c>
      <c r="F26" s="26">
        <f>COUNTA(H26,J26,L26,N26,P26,R26)</f>
        <v>0</v>
      </c>
      <c r="G26" s="26"/>
      <c r="H26" s="29"/>
      <c r="I26" s="26"/>
      <c r="J26" s="30"/>
      <c r="K26" s="26"/>
      <c r="L26" s="30"/>
      <c r="M26" s="26"/>
      <c r="N26" s="30"/>
      <c r="O26" s="26"/>
      <c r="P26" s="30"/>
      <c r="Q26" s="26"/>
      <c r="R26" s="30"/>
      <c r="S26" s="31">
        <f>IF(AND(H26&lt;&gt;0,G26&lt;=5),VLOOKUP(H26,[1]баллы!$A$1:$F$101,G26+1),0)</f>
        <v>0</v>
      </c>
      <c r="T26" s="31">
        <f>IF(AND(J26&lt;&gt;0,I26&lt;=5),VLOOKUP(J26,[1]баллы!$A$1:$F$101,I26+1),0)</f>
        <v>0</v>
      </c>
      <c r="U26" s="31">
        <f>IF(AND(L26&lt;&gt;0,K26&lt;=5),VLOOKUP(L26,[1]баллы!$A$1:$F$101,K26+1),0)</f>
        <v>0</v>
      </c>
      <c r="V26" s="32">
        <v>0</v>
      </c>
      <c r="W26" s="32">
        <v>0</v>
      </c>
      <c r="X26" s="32">
        <f>ABS(W26-V26)*5</f>
        <v>0</v>
      </c>
      <c r="Y26" s="31">
        <f>IF(AND(N26&lt;&gt;0,M26&lt;=5),VLOOKUP(N26,[1]баллы!$A$1:$F$101,M26+1),0)</f>
        <v>0</v>
      </c>
      <c r="Z26" s="31">
        <f>IF(AND(P26&lt;&gt;0,O26&lt;=5),VLOOKUP(P26,[1]баллы!$A$1:$F$101,O26+1),0)</f>
        <v>0</v>
      </c>
      <c r="AA26" s="31">
        <f>IF(AND(R26&lt;&gt;0,Q26&lt;=5),VLOOKUP(R26,[1]баллы!$A$1:$F$101,Q26+1),0)</f>
        <v>0</v>
      </c>
      <c r="AB26" s="33">
        <f>S26+T26+U26+X26+Y26+Z26+AA26</f>
        <v>0</v>
      </c>
      <c r="AC26" s="34" t="e">
        <f>AB26/F26</f>
        <v>#DIV/0!</v>
      </c>
    </row>
    <row r="27" spans="1:34" s="38" customFormat="1">
      <c r="A27" s="26"/>
      <c r="B27" s="27" t="s">
        <v>109</v>
      </c>
      <c r="C27" s="27" t="s">
        <v>26</v>
      </c>
      <c r="D27" s="27">
        <v>1978</v>
      </c>
      <c r="E27" s="28">
        <v>8</v>
      </c>
      <c r="F27" s="26">
        <f>COUNTA(H27,J27,L27,N27,P27,R27)</f>
        <v>0</v>
      </c>
      <c r="G27" s="26"/>
      <c r="H27" s="29"/>
      <c r="I27" s="26"/>
      <c r="J27" s="30"/>
      <c r="K27" s="26"/>
      <c r="L27" s="30"/>
      <c r="M27" s="26"/>
      <c r="N27" s="30"/>
      <c r="O27" s="26"/>
      <c r="P27" s="30"/>
      <c r="Q27" s="26"/>
      <c r="R27" s="30"/>
      <c r="S27" s="31">
        <f>IF(AND(H27&lt;&gt;0,G27&lt;=5),VLOOKUP(H27,[1]баллы!$A$1:$F$101,G27+1),0)</f>
        <v>0</v>
      </c>
      <c r="T27" s="31">
        <f>IF(AND(J27&lt;&gt;0,I27&lt;=5),VLOOKUP(J27,[1]баллы!$A$1:$F$101,I27+1),0)</f>
        <v>0</v>
      </c>
      <c r="U27" s="31">
        <f>IF(AND(L27&lt;&gt;0,K27&lt;=5),VLOOKUP(L27,[1]баллы!$A$1:$F$101,K27+1),0)</f>
        <v>0</v>
      </c>
      <c r="V27" s="32">
        <v>0</v>
      </c>
      <c r="W27" s="32">
        <v>0</v>
      </c>
      <c r="X27" s="32">
        <f>ABS(W27-V27)*5</f>
        <v>0</v>
      </c>
      <c r="Y27" s="31">
        <f>IF(AND(N27&lt;&gt;0,M27&lt;=5),VLOOKUP(N27,[1]баллы!$A$1:$F$101,M27+1),0)</f>
        <v>0</v>
      </c>
      <c r="Z27" s="31">
        <f>IF(AND(P27&lt;&gt;0,O27&lt;=5),VLOOKUP(P27,[1]баллы!$A$1:$F$101,O27+1),0)</f>
        <v>0</v>
      </c>
      <c r="AA27" s="31">
        <f>IF(AND(R27&lt;&gt;0,Q27&lt;=5),VLOOKUP(R27,[1]баллы!$A$1:$F$101,Q27+1),0)</f>
        <v>0</v>
      </c>
      <c r="AB27" s="33">
        <f>S27+T27+U27+X27+Y27+Z27+AA27</f>
        <v>0</v>
      </c>
      <c r="AC27" s="34" t="e">
        <f>AB27/F27</f>
        <v>#DIV/0!</v>
      </c>
    </row>
    <row r="28" spans="1:34" s="38" customFormat="1">
      <c r="A28" s="26"/>
      <c r="B28" s="27" t="s">
        <v>94</v>
      </c>
      <c r="C28" s="27" t="s">
        <v>26</v>
      </c>
      <c r="D28" s="27">
        <v>1984</v>
      </c>
      <c r="E28" s="28">
        <v>13</v>
      </c>
      <c r="F28" s="26">
        <f>COUNTA(H28,J28,L28,N28,P28,R28)</f>
        <v>0</v>
      </c>
      <c r="G28" s="26"/>
      <c r="H28" s="29"/>
      <c r="I28" s="26"/>
      <c r="J28" s="30"/>
      <c r="K28" s="26"/>
      <c r="L28" s="30"/>
      <c r="M28" s="26"/>
      <c r="N28" s="30"/>
      <c r="O28" s="26"/>
      <c r="P28" s="30"/>
      <c r="Q28" s="26"/>
      <c r="R28" s="30"/>
      <c r="S28" s="31">
        <f>IF(AND(H28&lt;&gt;0,G28&lt;=5),VLOOKUP(H28,[1]баллы!$A$1:$F$101,G28+1),0)</f>
        <v>0</v>
      </c>
      <c r="T28" s="31">
        <f>IF(AND(J28&lt;&gt;0,I28&lt;=5),VLOOKUP(J28,[1]баллы!$A$1:$F$101,I28+1),0)</f>
        <v>0</v>
      </c>
      <c r="U28" s="31">
        <f>IF(AND(L28&lt;&gt;0,K28&lt;=5),VLOOKUP(L28,[1]баллы!$A$1:$F$101,K28+1),0)</f>
        <v>0</v>
      </c>
      <c r="V28" s="32">
        <v>0</v>
      </c>
      <c r="W28" s="32">
        <v>0</v>
      </c>
      <c r="X28" s="32">
        <f>ABS(W28-V28)*5</f>
        <v>0</v>
      </c>
      <c r="Y28" s="31">
        <f>IF(AND(N28&lt;&gt;0,M28&lt;=5),VLOOKUP(N28,[1]баллы!$A$1:$F$101,M28+1),0)</f>
        <v>0</v>
      </c>
      <c r="Z28" s="31">
        <f>IF(AND(P28&lt;&gt;0,O28&lt;=5),VLOOKUP(P28,[1]баллы!$A$1:$F$101,O28+1),0)</f>
        <v>0</v>
      </c>
      <c r="AA28" s="31">
        <f>IF(AND(R28&lt;&gt;0,Q28&lt;=5),VLOOKUP(R28,[1]баллы!$A$1:$F$101,Q28+1),0)</f>
        <v>0</v>
      </c>
      <c r="AB28" s="33">
        <f>S28+T28+U28+X28+Y28+Z28+AA28</f>
        <v>0</v>
      </c>
      <c r="AC28" s="34" t="e">
        <f>AB28/F28</f>
        <v>#DIV/0!</v>
      </c>
    </row>
    <row r="29" spans="1:34" s="38" customFormat="1">
      <c r="A29" s="26"/>
      <c r="B29" s="27" t="s">
        <v>43</v>
      </c>
      <c r="C29" s="27" t="s">
        <v>26</v>
      </c>
      <c r="D29" s="27">
        <v>1975</v>
      </c>
      <c r="E29" s="28">
        <v>15</v>
      </c>
      <c r="F29" s="26">
        <f>COUNTA(H29,J29,L29,N29,P29,R29)</f>
        <v>0</v>
      </c>
      <c r="G29" s="26"/>
      <c r="H29" s="29"/>
      <c r="I29" s="26"/>
      <c r="J29" s="30"/>
      <c r="K29" s="26"/>
      <c r="L29" s="30"/>
      <c r="M29" s="26"/>
      <c r="N29" s="30"/>
      <c r="O29" s="26"/>
      <c r="P29" s="30"/>
      <c r="Q29" s="26"/>
      <c r="R29" s="30"/>
      <c r="S29" s="31">
        <f>IF(AND(H29&lt;&gt;0,G29&lt;=5),VLOOKUP(H29,[1]баллы!$A$1:$F$101,G29+1),0)</f>
        <v>0</v>
      </c>
      <c r="T29" s="31">
        <f>IF(AND(J29&lt;&gt;0,I29&lt;=5),VLOOKUP(J29,[1]баллы!$A$1:$F$101,I29+1),0)</f>
        <v>0</v>
      </c>
      <c r="U29" s="31">
        <f>IF(AND(L29&lt;&gt;0,K29&lt;=5),VLOOKUP(L29,[1]баллы!$A$1:$F$101,K29+1),0)</f>
        <v>0</v>
      </c>
      <c r="V29" s="32">
        <v>0</v>
      </c>
      <c r="W29" s="32">
        <v>0</v>
      </c>
      <c r="X29" s="32">
        <f>ABS(W29-V29)*5</f>
        <v>0</v>
      </c>
      <c r="Y29" s="31">
        <f>IF(AND(N29&lt;&gt;0,M29&lt;=5),VLOOKUP(N29,[1]баллы!$A$1:$F$101,M29+1),0)</f>
        <v>0</v>
      </c>
      <c r="Z29" s="31">
        <f>IF(AND(P29&lt;&gt;0,O29&lt;=5),VLOOKUP(P29,[1]баллы!$A$1:$F$101,O29+1),0)</f>
        <v>0</v>
      </c>
      <c r="AA29" s="31">
        <f>IF(AND(R29&lt;&gt;0,Q29&lt;=5),VLOOKUP(R29,[1]баллы!$A$1:$F$101,Q29+1),0)</f>
        <v>0</v>
      </c>
      <c r="AB29" s="33">
        <f>S29+T29+U29+X29+Y29+Z29+AA29</f>
        <v>0</v>
      </c>
      <c r="AC29" s="34" t="e">
        <f>AB29/F29</f>
        <v>#DIV/0!</v>
      </c>
    </row>
    <row r="30" spans="1:34" s="38" customFormat="1">
      <c r="A30" s="26"/>
      <c r="B30" s="27" t="s">
        <v>121</v>
      </c>
      <c r="C30" s="27" t="s">
        <v>27</v>
      </c>
      <c r="D30" s="27">
        <v>1982</v>
      </c>
      <c r="E30" s="28">
        <v>16</v>
      </c>
      <c r="F30" s="26">
        <f>COUNTA(H30,J30,L30,N30,P30,R30)</f>
        <v>0</v>
      </c>
      <c r="G30" s="26"/>
      <c r="H30" s="29"/>
      <c r="I30" s="26"/>
      <c r="J30" s="30"/>
      <c r="K30" s="26"/>
      <c r="L30" s="30"/>
      <c r="M30" s="26"/>
      <c r="N30" s="30"/>
      <c r="O30" s="26"/>
      <c r="P30" s="30"/>
      <c r="Q30" s="26"/>
      <c r="R30" s="30"/>
      <c r="S30" s="31">
        <f>IF(AND(H30&lt;&gt;0,G30&lt;=5),VLOOKUP(H30,[1]баллы!$A$1:$F$101,G30+1),0)</f>
        <v>0</v>
      </c>
      <c r="T30" s="31">
        <f>IF(AND(J30&lt;&gt;0,I30&lt;=5),VLOOKUP(J30,[1]баллы!$A$1:$F$101,I30+1),0)</f>
        <v>0</v>
      </c>
      <c r="U30" s="31">
        <f>IF(AND(L30&lt;&gt;0,K30&lt;=5),VLOOKUP(L30,[1]баллы!$A$1:$F$101,K30+1),0)</f>
        <v>0</v>
      </c>
      <c r="V30" s="32">
        <v>0</v>
      </c>
      <c r="W30" s="32">
        <v>0</v>
      </c>
      <c r="X30" s="32">
        <f>ABS(W30-V30)*5</f>
        <v>0</v>
      </c>
      <c r="Y30" s="31">
        <f>IF(AND(N30&lt;&gt;0,M30&lt;=5),VLOOKUP(N30,[1]баллы!$A$1:$F$101,M30+1),0)</f>
        <v>0</v>
      </c>
      <c r="Z30" s="31">
        <f>IF(AND(P30&lt;&gt;0,O30&lt;=5),VLOOKUP(P30,[1]баллы!$A$1:$F$101,O30+1),0)</f>
        <v>0</v>
      </c>
      <c r="AA30" s="31">
        <f>IF(AND(R30&lt;&gt;0,Q30&lt;=5),VLOOKUP(R30,[1]баллы!$A$1:$F$101,Q30+1),0)</f>
        <v>0</v>
      </c>
      <c r="AB30" s="33">
        <f>S30+T30+U30+X30+Y30+Z30+AA30</f>
        <v>0</v>
      </c>
      <c r="AC30" s="34" t="e">
        <f>AB30/F30</f>
        <v>#DIV/0!</v>
      </c>
    </row>
    <row r="31" spans="1:34" s="38" customFormat="1">
      <c r="A31" s="26"/>
      <c r="B31" s="27" t="s">
        <v>71</v>
      </c>
      <c r="C31" s="27" t="s">
        <v>28</v>
      </c>
      <c r="D31" s="27">
        <v>1981</v>
      </c>
      <c r="E31" s="28">
        <v>17</v>
      </c>
      <c r="F31" s="26">
        <f>COUNTA(H31,J31,L31,N31,P31,R31)</f>
        <v>0</v>
      </c>
      <c r="G31" s="26"/>
      <c r="H31" s="29"/>
      <c r="I31" s="26"/>
      <c r="J31" s="30"/>
      <c r="K31" s="26"/>
      <c r="L31" s="30"/>
      <c r="M31" s="26"/>
      <c r="N31" s="30"/>
      <c r="O31" s="26"/>
      <c r="P31" s="30"/>
      <c r="Q31" s="26"/>
      <c r="R31" s="30"/>
      <c r="S31" s="31">
        <f>IF(AND(H31&lt;&gt;0,G31&lt;=5),VLOOKUP(H31,[1]баллы!$A$1:$F$101,G31+1),0)</f>
        <v>0</v>
      </c>
      <c r="T31" s="31">
        <f>IF(AND(J31&lt;&gt;0,I31&lt;=5),VLOOKUP(J31,[1]баллы!$A$1:$F$101,I31+1),0)</f>
        <v>0</v>
      </c>
      <c r="U31" s="31">
        <f>IF(AND(L31&lt;&gt;0,K31&lt;=5),VLOOKUP(L31,[1]баллы!$A$1:$F$101,K31+1),0)</f>
        <v>0</v>
      </c>
      <c r="V31" s="32">
        <v>0</v>
      </c>
      <c r="W31" s="32">
        <v>0</v>
      </c>
      <c r="X31" s="32">
        <f>ABS(W31-V31)*5</f>
        <v>0</v>
      </c>
      <c r="Y31" s="31">
        <f>IF(AND(N31&lt;&gt;0,M31&lt;=5),VLOOKUP(N31,[1]баллы!$A$1:$F$101,M31+1),0)</f>
        <v>0</v>
      </c>
      <c r="Z31" s="31">
        <f>IF(AND(P31&lt;&gt;0,O31&lt;=5),VLOOKUP(P31,[1]баллы!$A$1:$F$101,O31+1),0)</f>
        <v>0</v>
      </c>
      <c r="AA31" s="31">
        <f>IF(AND(R31&lt;&gt;0,Q31&lt;=5),VLOOKUP(R31,[1]баллы!$A$1:$F$101,Q31+1),0)</f>
        <v>0</v>
      </c>
      <c r="AB31" s="33">
        <f>S31+T31+U31+X31+Y31+Z31+AA31</f>
        <v>0</v>
      </c>
      <c r="AC31" s="34" t="e">
        <f>AB31/F31</f>
        <v>#DIV/0!</v>
      </c>
    </row>
    <row r="32" spans="1:34" s="38" customFormat="1">
      <c r="A32" s="26"/>
      <c r="B32" s="27" t="s">
        <v>17</v>
      </c>
      <c r="C32" s="27" t="s">
        <v>28</v>
      </c>
      <c r="D32" s="27">
        <v>1975</v>
      </c>
      <c r="E32" s="28">
        <v>18</v>
      </c>
      <c r="F32" s="26">
        <f>COUNTA(H32,J32,L32,N32,P32,R32)</f>
        <v>0</v>
      </c>
      <c r="G32" s="26"/>
      <c r="H32" s="29"/>
      <c r="I32" s="26"/>
      <c r="J32" s="30"/>
      <c r="K32" s="26"/>
      <c r="L32" s="30"/>
      <c r="M32" s="26"/>
      <c r="N32" s="30"/>
      <c r="O32" s="26"/>
      <c r="P32" s="30"/>
      <c r="Q32" s="26"/>
      <c r="R32" s="30"/>
      <c r="S32" s="31">
        <f>IF(AND(H32&lt;&gt;0,G32&lt;=5),VLOOKUP(H32,[1]баллы!$A$1:$F$101,G32+1),0)</f>
        <v>0</v>
      </c>
      <c r="T32" s="31">
        <f>IF(AND(J32&lt;&gt;0,I32&lt;=5),VLOOKUP(J32,[1]баллы!$A$1:$F$101,I32+1),0)</f>
        <v>0</v>
      </c>
      <c r="U32" s="31">
        <f>IF(AND(L32&lt;&gt;0,K32&lt;=5),VLOOKUP(L32,[1]баллы!$A$1:$F$101,K32+1),0)</f>
        <v>0</v>
      </c>
      <c r="V32" s="32">
        <v>0</v>
      </c>
      <c r="W32" s="32">
        <v>0</v>
      </c>
      <c r="X32" s="32">
        <f>ABS(W32-V32)*5</f>
        <v>0</v>
      </c>
      <c r="Y32" s="31">
        <f>IF(AND(N32&lt;&gt;0,M32&lt;=5),VLOOKUP(N32,[1]баллы!$A$1:$F$101,M32+1),0)</f>
        <v>0</v>
      </c>
      <c r="Z32" s="31">
        <f>IF(AND(P32&lt;&gt;0,O32&lt;=5),VLOOKUP(P32,[1]баллы!$A$1:$F$101,O32+1),0)</f>
        <v>0</v>
      </c>
      <c r="AA32" s="31">
        <f>IF(AND(R32&lt;&gt;0,Q32&lt;=5),VLOOKUP(R32,[1]баллы!$A$1:$F$101,Q32+1),0)</f>
        <v>0</v>
      </c>
      <c r="AB32" s="33">
        <f>S32+T32+U32+X32+Y32+Z32+AA32</f>
        <v>0</v>
      </c>
      <c r="AC32" s="34" t="e">
        <f>AB32/F32</f>
        <v>#DIV/0!</v>
      </c>
    </row>
    <row r="33" spans="1:34" s="38" customFormat="1">
      <c r="A33" s="26"/>
      <c r="B33" s="27" t="s">
        <v>83</v>
      </c>
      <c r="C33" s="27" t="s">
        <v>26</v>
      </c>
      <c r="D33" s="27">
        <v>1997</v>
      </c>
      <c r="E33" s="28">
        <v>19</v>
      </c>
      <c r="F33" s="26">
        <f>COUNTA(H33,J33,L33,N33,P33,R33)</f>
        <v>0</v>
      </c>
      <c r="G33" s="26"/>
      <c r="H33" s="29"/>
      <c r="I33" s="26"/>
      <c r="J33" s="30"/>
      <c r="K33" s="26"/>
      <c r="L33" s="30"/>
      <c r="M33" s="26"/>
      <c r="N33" s="30"/>
      <c r="O33" s="26"/>
      <c r="P33" s="30"/>
      <c r="Q33" s="26"/>
      <c r="R33" s="30"/>
      <c r="S33" s="31">
        <f>IF(AND(H33&lt;&gt;0,G33&lt;=5),VLOOKUP(H33,[1]баллы!$A$1:$F$101,G33+1),0)</f>
        <v>0</v>
      </c>
      <c r="T33" s="31">
        <f>IF(AND(J33&lt;&gt;0,I33&lt;=5),VLOOKUP(J33,[1]баллы!$A$1:$F$101,I33+1),0)</f>
        <v>0</v>
      </c>
      <c r="U33" s="31">
        <f>IF(AND(L33&lt;&gt;0,K33&lt;=5),VLOOKUP(L33,[1]баллы!$A$1:$F$101,K33+1),0)</f>
        <v>0</v>
      </c>
      <c r="V33" s="32">
        <v>0</v>
      </c>
      <c r="W33" s="32">
        <v>0</v>
      </c>
      <c r="X33" s="32">
        <f>ABS(W33-V33)*5</f>
        <v>0</v>
      </c>
      <c r="Y33" s="31">
        <f>IF(AND(N33&lt;&gt;0,M33&lt;=5),VLOOKUP(N33,[1]баллы!$A$1:$F$101,M33+1),0)</f>
        <v>0</v>
      </c>
      <c r="Z33" s="31">
        <f>IF(AND(P33&lt;&gt;0,O33&lt;=5),VLOOKUP(P33,[1]баллы!$A$1:$F$101,O33+1),0)</f>
        <v>0</v>
      </c>
      <c r="AA33" s="31">
        <f>IF(AND(R33&lt;&gt;0,Q33&lt;=5),VLOOKUP(R33,[1]баллы!$A$1:$F$101,Q33+1),0)</f>
        <v>0</v>
      </c>
      <c r="AB33" s="33">
        <f>S33+T33+U33+X33+Y33+Z33+AA33</f>
        <v>0</v>
      </c>
      <c r="AC33" s="34" t="e">
        <f>AB33/F33</f>
        <v>#DIV/0!</v>
      </c>
    </row>
    <row r="34" spans="1:34" s="38" customFormat="1">
      <c r="A34" s="26"/>
      <c r="B34" s="27" t="s">
        <v>115</v>
      </c>
      <c r="C34" s="27" t="s">
        <v>30</v>
      </c>
      <c r="D34" s="27">
        <v>2002</v>
      </c>
      <c r="E34" s="28">
        <v>20</v>
      </c>
      <c r="F34" s="26">
        <f>COUNTA(H34,J34,L34,N34,P34,R34)</f>
        <v>0</v>
      </c>
      <c r="G34" s="26"/>
      <c r="H34" s="29"/>
      <c r="I34" s="26"/>
      <c r="J34" s="30"/>
      <c r="K34" s="26"/>
      <c r="L34" s="30"/>
      <c r="M34" s="26"/>
      <c r="N34" s="30"/>
      <c r="O34" s="26"/>
      <c r="P34" s="30"/>
      <c r="Q34" s="26"/>
      <c r="R34" s="30"/>
      <c r="S34" s="31">
        <f>IF(AND(H34&lt;&gt;0,G34&lt;=5),VLOOKUP(H34,[1]баллы!$A$1:$F$101,G34+1),0)</f>
        <v>0</v>
      </c>
      <c r="T34" s="31">
        <f>IF(AND(J34&lt;&gt;0,I34&lt;=5),VLOOKUP(J34,[1]баллы!$A$1:$F$101,I34+1),0)</f>
        <v>0</v>
      </c>
      <c r="U34" s="31">
        <f>IF(AND(L34&lt;&gt;0,K34&lt;=5),VLOOKUP(L34,[1]баллы!$A$1:$F$101,K34+1),0)</f>
        <v>0</v>
      </c>
      <c r="V34" s="32">
        <v>0</v>
      </c>
      <c r="W34" s="32">
        <v>0</v>
      </c>
      <c r="X34" s="32">
        <f>ABS(W34-V34)*5</f>
        <v>0</v>
      </c>
      <c r="Y34" s="31">
        <f>IF(AND(N34&lt;&gt;0,M34&lt;=5),VLOOKUP(N34,[1]баллы!$A$1:$F$101,M34+1),0)</f>
        <v>0</v>
      </c>
      <c r="Z34" s="31">
        <f>IF(AND(P34&lt;&gt;0,O34&lt;=5),VLOOKUP(P34,[1]баллы!$A$1:$F$101,O34+1),0)</f>
        <v>0</v>
      </c>
      <c r="AA34" s="31">
        <f>IF(AND(R34&lt;&gt;0,Q34&lt;=5),VLOOKUP(R34,[1]баллы!$A$1:$F$101,Q34+1),0)</f>
        <v>0</v>
      </c>
      <c r="AB34" s="33">
        <f>S34+T34+U34+X34+Y34+Z34+AA34</f>
        <v>0</v>
      </c>
      <c r="AC34" s="34" t="e">
        <f>AB34/F34</f>
        <v>#DIV/0!</v>
      </c>
    </row>
    <row r="35" spans="1:34" s="38" customFormat="1">
      <c r="A35" s="26"/>
      <c r="B35" s="27" t="s">
        <v>112</v>
      </c>
      <c r="C35" s="27" t="s">
        <v>30</v>
      </c>
      <c r="D35" s="27">
        <v>2000</v>
      </c>
      <c r="E35" s="28">
        <v>21</v>
      </c>
      <c r="F35" s="26">
        <f>COUNTA(H35,J35,L35,N35,P35,R35)</f>
        <v>0</v>
      </c>
      <c r="G35" s="26"/>
      <c r="H35" s="29"/>
      <c r="I35" s="26"/>
      <c r="J35" s="30"/>
      <c r="K35" s="26"/>
      <c r="L35" s="30"/>
      <c r="M35" s="26"/>
      <c r="N35" s="30"/>
      <c r="O35" s="26"/>
      <c r="P35" s="30"/>
      <c r="Q35" s="26"/>
      <c r="R35" s="30"/>
      <c r="S35" s="31">
        <f>IF(AND(H35&lt;&gt;0,G35&lt;=5),VLOOKUP(H35,[1]баллы!$A$1:$F$101,G35+1),0)</f>
        <v>0</v>
      </c>
      <c r="T35" s="31">
        <f>IF(AND(J35&lt;&gt;0,I35&lt;=5),VLOOKUP(J35,[1]баллы!$A$1:$F$101,I35+1),0)</f>
        <v>0</v>
      </c>
      <c r="U35" s="31">
        <f>IF(AND(L35&lt;&gt;0,K35&lt;=5),VLOOKUP(L35,[1]баллы!$A$1:$F$101,K35+1),0)</f>
        <v>0</v>
      </c>
      <c r="V35" s="32">
        <v>0</v>
      </c>
      <c r="W35" s="32">
        <v>0</v>
      </c>
      <c r="X35" s="32">
        <f>ABS(W35-V35)*5</f>
        <v>0</v>
      </c>
      <c r="Y35" s="31">
        <f>IF(AND(N35&lt;&gt;0,M35&lt;=5),VLOOKUP(N35,[1]баллы!$A$1:$F$101,M35+1),0)</f>
        <v>0</v>
      </c>
      <c r="Z35" s="31">
        <f>IF(AND(P35&lt;&gt;0,O35&lt;=5),VLOOKUP(P35,[1]баллы!$A$1:$F$101,O35+1),0)</f>
        <v>0</v>
      </c>
      <c r="AA35" s="31">
        <f>IF(AND(R35&lt;&gt;0,Q35&lt;=5),VLOOKUP(R35,[1]баллы!$A$1:$F$101,Q35+1),0)</f>
        <v>0</v>
      </c>
      <c r="AB35" s="33">
        <f>S35+T35+U35+X35+Y35+Z35+AA35</f>
        <v>0</v>
      </c>
      <c r="AC35" s="34" t="e">
        <f>AB35/F35</f>
        <v>#DIV/0!</v>
      </c>
    </row>
    <row r="36" spans="1:34" s="38" customFormat="1">
      <c r="A36" s="26"/>
      <c r="B36" s="27" t="s">
        <v>116</v>
      </c>
      <c r="C36" s="27" t="s">
        <v>30</v>
      </c>
      <c r="D36" s="27">
        <v>2000</v>
      </c>
      <c r="E36" s="28">
        <v>22</v>
      </c>
      <c r="F36" s="26">
        <f>COUNTA(H36,J36,L36,N36,P36,R36)</f>
        <v>0</v>
      </c>
      <c r="G36" s="26"/>
      <c r="H36" s="29"/>
      <c r="I36" s="26"/>
      <c r="J36" s="30"/>
      <c r="K36" s="26"/>
      <c r="L36" s="30"/>
      <c r="M36" s="26"/>
      <c r="N36" s="30"/>
      <c r="O36" s="26"/>
      <c r="P36" s="30"/>
      <c r="Q36" s="26"/>
      <c r="R36" s="30"/>
      <c r="S36" s="31">
        <f>IF(AND(H36&lt;&gt;0,G36&lt;=5),VLOOKUP(H36,[1]баллы!$A$1:$F$101,G36+1),0)</f>
        <v>0</v>
      </c>
      <c r="T36" s="31">
        <f>IF(AND(J36&lt;&gt;0,I36&lt;=5),VLOOKUP(J36,[1]баллы!$A$1:$F$101,I36+1),0)</f>
        <v>0</v>
      </c>
      <c r="U36" s="31">
        <f>IF(AND(L36&lt;&gt;0,K36&lt;=5),VLOOKUP(L36,[1]баллы!$A$1:$F$101,K36+1),0)</f>
        <v>0</v>
      </c>
      <c r="V36" s="32">
        <v>0</v>
      </c>
      <c r="W36" s="32">
        <v>0</v>
      </c>
      <c r="X36" s="32">
        <f>ABS(W36-V36)*5</f>
        <v>0</v>
      </c>
      <c r="Y36" s="31">
        <f>IF(AND(N36&lt;&gt;0,M36&lt;=5),VLOOKUP(N36,[1]баллы!$A$1:$F$101,M36+1),0)</f>
        <v>0</v>
      </c>
      <c r="Z36" s="31">
        <f>IF(AND(P36&lt;&gt;0,O36&lt;=5),VLOOKUP(P36,[1]баллы!$A$1:$F$101,O36+1),0)</f>
        <v>0</v>
      </c>
      <c r="AA36" s="31">
        <f>IF(AND(R36&lt;&gt;0,Q36&lt;=5),VLOOKUP(R36,[1]баллы!$A$1:$F$101,Q36+1),0)</f>
        <v>0</v>
      </c>
      <c r="AB36" s="33">
        <f>S36+T36+U36+X36+Y36+Z36+AA36</f>
        <v>0</v>
      </c>
      <c r="AC36" s="34" t="e">
        <f>AB36/F36</f>
        <v>#DIV/0!</v>
      </c>
    </row>
    <row r="37" spans="1:34" s="38" customFormat="1">
      <c r="A37" s="26"/>
      <c r="B37" s="27" t="s">
        <v>119</v>
      </c>
      <c r="C37" s="27" t="s">
        <v>30</v>
      </c>
      <c r="D37" s="27">
        <v>2000</v>
      </c>
      <c r="E37" s="28">
        <v>23</v>
      </c>
      <c r="F37" s="26">
        <f>COUNTA(H37,J37,L37,N37,P37,R37)</f>
        <v>0</v>
      </c>
      <c r="G37" s="26"/>
      <c r="H37" s="29"/>
      <c r="I37" s="26"/>
      <c r="J37" s="30"/>
      <c r="K37" s="26"/>
      <c r="L37" s="30"/>
      <c r="M37" s="26"/>
      <c r="N37" s="30"/>
      <c r="O37" s="26"/>
      <c r="P37" s="30"/>
      <c r="Q37" s="26"/>
      <c r="R37" s="30"/>
      <c r="S37" s="31">
        <f>IF(AND(H37&lt;&gt;0,G37&lt;=5),VLOOKUP(H37,[1]баллы!$A$1:$F$101,G37+1),0)</f>
        <v>0</v>
      </c>
      <c r="T37" s="31">
        <f>IF(AND(J37&lt;&gt;0,I37&lt;=5),VLOOKUP(J37,[1]баллы!$A$1:$F$101,I37+1),0)</f>
        <v>0</v>
      </c>
      <c r="U37" s="31">
        <f>IF(AND(L37&lt;&gt;0,K37&lt;=5),VLOOKUP(L37,[1]баллы!$A$1:$F$101,K37+1),0)</f>
        <v>0</v>
      </c>
      <c r="V37" s="32">
        <v>0</v>
      </c>
      <c r="W37" s="32">
        <v>0</v>
      </c>
      <c r="X37" s="32">
        <f>ABS(W37-V37)*5</f>
        <v>0</v>
      </c>
      <c r="Y37" s="31">
        <f>IF(AND(N37&lt;&gt;0,M37&lt;=5),VLOOKUP(N37,[1]баллы!$A$1:$F$101,M37+1),0)</f>
        <v>0</v>
      </c>
      <c r="Z37" s="31">
        <f>IF(AND(P37&lt;&gt;0,O37&lt;=5),VLOOKUP(P37,[1]баллы!$A$1:$F$101,O37+1),0)</f>
        <v>0</v>
      </c>
      <c r="AA37" s="31">
        <f>IF(AND(R37&lt;&gt;0,Q37&lt;=5),VLOOKUP(R37,[1]баллы!$A$1:$F$101,Q37+1),0)</f>
        <v>0</v>
      </c>
      <c r="AB37" s="33">
        <f>S37+T37+U37+X37+Y37+Z37+AA37</f>
        <v>0</v>
      </c>
      <c r="AC37" s="34" t="e">
        <f>AB37/F37</f>
        <v>#DIV/0!</v>
      </c>
    </row>
    <row r="38" spans="1:34" s="38" customFormat="1">
      <c r="A38" s="26"/>
      <c r="B38" s="27" t="s">
        <v>114</v>
      </c>
      <c r="C38" s="27" t="s">
        <v>30</v>
      </c>
      <c r="D38" s="27">
        <v>2000</v>
      </c>
      <c r="E38" s="28">
        <v>24</v>
      </c>
      <c r="F38" s="26">
        <f>COUNTA(H38,J38,L38,N38,P38,R38)</f>
        <v>0</v>
      </c>
      <c r="G38" s="26"/>
      <c r="H38" s="29"/>
      <c r="I38" s="26"/>
      <c r="J38" s="30"/>
      <c r="K38" s="26"/>
      <c r="L38" s="30"/>
      <c r="M38" s="26"/>
      <c r="N38" s="30"/>
      <c r="O38" s="26"/>
      <c r="P38" s="30"/>
      <c r="Q38" s="26"/>
      <c r="R38" s="30"/>
      <c r="S38" s="31">
        <f>IF(AND(H38&lt;&gt;0,G38&lt;=5),VLOOKUP(H38,[1]баллы!$A$1:$F$101,G38+1),0)</f>
        <v>0</v>
      </c>
      <c r="T38" s="31">
        <f>IF(AND(J38&lt;&gt;0,I38&lt;=5),VLOOKUP(J38,[1]баллы!$A$1:$F$101,I38+1),0)</f>
        <v>0</v>
      </c>
      <c r="U38" s="31">
        <f>IF(AND(L38&lt;&gt;0,K38&lt;=5),VLOOKUP(L38,[1]баллы!$A$1:$F$101,K38+1),0)</f>
        <v>0</v>
      </c>
      <c r="V38" s="32">
        <v>0</v>
      </c>
      <c r="W38" s="32">
        <v>0</v>
      </c>
      <c r="X38" s="32">
        <f>ABS(W38-V38)*5</f>
        <v>0</v>
      </c>
      <c r="Y38" s="31">
        <f>IF(AND(N38&lt;&gt;0,M38&lt;=5),VLOOKUP(N38,[1]баллы!$A$1:$F$101,M38+1),0)</f>
        <v>0</v>
      </c>
      <c r="Z38" s="31">
        <f>IF(AND(P38&lt;&gt;0,O38&lt;=5),VLOOKUP(P38,[1]баллы!$A$1:$F$101,O38+1),0)</f>
        <v>0</v>
      </c>
      <c r="AA38" s="31">
        <f>IF(AND(R38&lt;&gt;0,Q38&lt;=5),VLOOKUP(R38,[1]баллы!$A$1:$F$101,Q38+1),0)</f>
        <v>0</v>
      </c>
      <c r="AB38" s="33">
        <f>S38+T38+U38+X38+Y38+Z38+AA38</f>
        <v>0</v>
      </c>
      <c r="AC38" s="34" t="e">
        <f>AB38/F38</f>
        <v>#DIV/0!</v>
      </c>
    </row>
    <row r="39" spans="1:34" s="38" customFormat="1">
      <c r="A39" s="26"/>
      <c r="B39" s="27" t="s">
        <v>118</v>
      </c>
      <c r="C39" s="27" t="s">
        <v>30</v>
      </c>
      <c r="D39" s="27">
        <v>2000</v>
      </c>
      <c r="E39" s="28">
        <v>25</v>
      </c>
      <c r="F39" s="26">
        <f>COUNTA(H39,J39,L39,N39,P39,R39)</f>
        <v>0</v>
      </c>
      <c r="G39" s="26"/>
      <c r="H39" s="29"/>
      <c r="I39" s="26"/>
      <c r="J39" s="30"/>
      <c r="K39" s="26"/>
      <c r="L39" s="30"/>
      <c r="M39" s="26"/>
      <c r="N39" s="30"/>
      <c r="O39" s="26"/>
      <c r="P39" s="30"/>
      <c r="Q39" s="26"/>
      <c r="R39" s="30"/>
      <c r="S39" s="31">
        <f>IF(AND(H39&lt;&gt;0,G39&lt;=5),VLOOKUP(H39,[1]баллы!$A$1:$F$101,G39+1),0)</f>
        <v>0</v>
      </c>
      <c r="T39" s="31">
        <f>IF(AND(J39&lt;&gt;0,I39&lt;=5),VLOOKUP(J39,[1]баллы!$A$1:$F$101,I39+1),0)</f>
        <v>0</v>
      </c>
      <c r="U39" s="31">
        <f>IF(AND(L39&lt;&gt;0,K39&lt;=5),VLOOKUP(L39,[1]баллы!$A$1:$F$101,K39+1),0)</f>
        <v>0</v>
      </c>
      <c r="V39" s="32">
        <v>0</v>
      </c>
      <c r="W39" s="32">
        <v>0</v>
      </c>
      <c r="X39" s="32">
        <f>ABS(W39-V39)*5</f>
        <v>0</v>
      </c>
      <c r="Y39" s="31">
        <f>IF(AND(N39&lt;&gt;0,M39&lt;=5),VLOOKUP(N39,[1]баллы!$A$1:$F$101,M39+1),0)</f>
        <v>0</v>
      </c>
      <c r="Z39" s="31">
        <f>IF(AND(P39&lt;&gt;0,O39&lt;=5),VLOOKUP(P39,[1]баллы!$A$1:$F$101,O39+1),0)</f>
        <v>0</v>
      </c>
      <c r="AA39" s="31">
        <f>IF(AND(R39&lt;&gt;0,Q39&lt;=5),VLOOKUP(R39,[1]баллы!$A$1:$F$101,Q39+1),0)</f>
        <v>0</v>
      </c>
      <c r="AB39" s="33">
        <f>S39+T39+U39+X39+Y39+Z39+AA39</f>
        <v>0</v>
      </c>
      <c r="AC39" s="34" t="e">
        <f>AB39/F39</f>
        <v>#DIV/0!</v>
      </c>
    </row>
    <row r="40" spans="1:34" s="38" customFormat="1">
      <c r="A40" s="26"/>
      <c r="B40" s="36" t="s">
        <v>47</v>
      </c>
      <c r="C40" s="36" t="s">
        <v>28</v>
      </c>
      <c r="D40" s="36"/>
      <c r="E40" s="28">
        <v>6</v>
      </c>
      <c r="F40" s="26">
        <f>COUNTA(H40,J40,L40,N40,P40,R40)</f>
        <v>0</v>
      </c>
      <c r="G40" s="26"/>
      <c r="H40" s="29"/>
      <c r="I40" s="26"/>
      <c r="J40" s="35"/>
      <c r="K40" s="26"/>
      <c r="L40" s="35"/>
      <c r="M40" s="26"/>
      <c r="N40" s="30"/>
      <c r="O40" s="26"/>
      <c r="P40" s="30"/>
      <c r="Q40" s="26"/>
      <c r="R40" s="35"/>
      <c r="S40" s="31">
        <f>IF(AND(H40&lt;&gt;0,G40&lt;=5),VLOOKUP(H40,[1]баллы!$A$1:$F$101,G40+1),0)</f>
        <v>0</v>
      </c>
      <c r="T40" s="31">
        <f>IF(AND(J40&lt;&gt;0,I40&lt;=5),VLOOKUP(J40,[1]баллы!$A$1:$F$101,I40+1),0)</f>
        <v>0</v>
      </c>
      <c r="U40" s="31">
        <f>IF(AND(L40&lt;&gt;0,K40&lt;=5),VLOOKUP(L40,[1]баллы!$A$1:$F$101,K40+1),0)</f>
        <v>0</v>
      </c>
      <c r="V40" s="32">
        <v>0</v>
      </c>
      <c r="W40" s="32">
        <v>0</v>
      </c>
      <c r="X40" s="32">
        <f>ABS(W40-V40)*5</f>
        <v>0</v>
      </c>
      <c r="Y40" s="31">
        <f>IF(AND(N40&lt;&gt;0,M40&lt;=5),VLOOKUP(N40,[1]баллы!$A$1:$F$101,M40+1),0)</f>
        <v>0</v>
      </c>
      <c r="Z40" s="31">
        <f>IF(AND(P40&lt;&gt;0,O40&lt;=5),VLOOKUP(P40,[1]баллы!$A$1:$F$101,O40+1),0)</f>
        <v>0</v>
      </c>
      <c r="AA40" s="31">
        <f>IF(AND(R40&lt;&gt;0,Q40&lt;=5),VLOOKUP(R40,[1]баллы!$A$1:$F$101,Q40+1),0)</f>
        <v>0</v>
      </c>
      <c r="AB40" s="33">
        <f>S40+T40+U40+X40+Y40+Z40+AA40</f>
        <v>0</v>
      </c>
      <c r="AC40" s="34" t="e">
        <f>AB40/F40</f>
        <v>#DIV/0!</v>
      </c>
    </row>
    <row r="41" spans="1:34" s="38" customFormat="1">
      <c r="A41" s="26"/>
      <c r="B41" s="36" t="s">
        <v>50</v>
      </c>
      <c r="C41" s="36" t="s">
        <v>28</v>
      </c>
      <c r="D41" s="36"/>
      <c r="E41" s="28">
        <v>7</v>
      </c>
      <c r="F41" s="26">
        <f>COUNTA(H41,J41,L41,N41,P41,R41)</f>
        <v>0</v>
      </c>
      <c r="G41" s="26"/>
      <c r="H41" s="29"/>
      <c r="I41" s="26"/>
      <c r="J41" s="35"/>
      <c r="K41" s="26"/>
      <c r="L41" s="35"/>
      <c r="M41" s="26"/>
      <c r="N41" s="30"/>
      <c r="O41" s="26"/>
      <c r="P41" s="30"/>
      <c r="Q41" s="26"/>
      <c r="R41" s="35"/>
      <c r="S41" s="31">
        <f>IF(AND(H41&lt;&gt;0,G41&lt;=5),VLOOKUP(H41,[1]баллы!$A$1:$F$101,G41+1),0)</f>
        <v>0</v>
      </c>
      <c r="T41" s="31">
        <f>IF(AND(J41&lt;&gt;0,I41&lt;=5),VLOOKUP(J41,[1]баллы!$A$1:$F$101,I41+1),0)</f>
        <v>0</v>
      </c>
      <c r="U41" s="31">
        <f>IF(AND(L41&lt;&gt;0,K41&lt;=5),VLOOKUP(L41,[1]баллы!$A$1:$F$101,K41+1),0)</f>
        <v>0</v>
      </c>
      <c r="V41" s="32">
        <v>0</v>
      </c>
      <c r="W41" s="32">
        <v>0</v>
      </c>
      <c r="X41" s="32">
        <f>ABS(W41-V41)*5</f>
        <v>0</v>
      </c>
      <c r="Y41" s="31">
        <f>IF(AND(N41&lt;&gt;0,M41&lt;=5),VLOOKUP(N41,[1]баллы!$A$1:$F$101,M41+1),0)</f>
        <v>0</v>
      </c>
      <c r="Z41" s="31">
        <f>IF(AND(P41&lt;&gt;0,O41&lt;=5),VLOOKUP(P41,[1]баллы!$A$1:$F$101,O41+1),0)</f>
        <v>0</v>
      </c>
      <c r="AA41" s="31">
        <f>IF(AND(R41&lt;&gt;0,Q41&lt;=5),VLOOKUP(R41,[1]баллы!$A$1:$F$101,Q41+1),0)</f>
        <v>0</v>
      </c>
      <c r="AB41" s="33">
        <f>S41+T41+U41+X41+Y41+Z41+AA41</f>
        <v>0</v>
      </c>
      <c r="AC41" s="34" t="e">
        <f>AB41/F41</f>
        <v>#DIV/0!</v>
      </c>
    </row>
    <row r="42" spans="1:34" s="38" customFormat="1">
      <c r="A42" s="26"/>
      <c r="B42" s="36" t="s">
        <v>49</v>
      </c>
      <c r="C42" s="36" t="s">
        <v>28</v>
      </c>
      <c r="D42" s="36"/>
      <c r="E42" s="28">
        <v>11</v>
      </c>
      <c r="F42" s="26">
        <f>COUNTA(H42,J42,L42,N42,P42,R42)</f>
        <v>0</v>
      </c>
      <c r="G42" s="26"/>
      <c r="H42" s="29"/>
      <c r="I42" s="26"/>
      <c r="J42" s="35"/>
      <c r="K42" s="26"/>
      <c r="L42" s="35"/>
      <c r="M42" s="26"/>
      <c r="N42" s="30"/>
      <c r="O42" s="26"/>
      <c r="P42" s="30"/>
      <c r="Q42" s="26"/>
      <c r="R42" s="35"/>
      <c r="S42" s="31">
        <f>IF(AND(H42&lt;&gt;0,G42&lt;=5),VLOOKUP(H42,[1]баллы!$A$1:$F$101,G42+1),0)</f>
        <v>0</v>
      </c>
      <c r="T42" s="31">
        <f>IF(AND(J42&lt;&gt;0,I42&lt;=5),VLOOKUP(J42,[1]баллы!$A$1:$F$101,I42+1),0)</f>
        <v>0</v>
      </c>
      <c r="U42" s="31">
        <f>IF(AND(L42&lt;&gt;0,K42&lt;=5),VLOOKUP(L42,[1]баллы!$A$1:$F$101,K42+1),0)</f>
        <v>0</v>
      </c>
      <c r="V42" s="32">
        <v>0</v>
      </c>
      <c r="W42" s="32">
        <v>0</v>
      </c>
      <c r="X42" s="32">
        <f>ABS(W42-V42)*5</f>
        <v>0</v>
      </c>
      <c r="Y42" s="31">
        <f>IF(AND(N42&lt;&gt;0,M42&lt;=5),VLOOKUP(N42,[1]баллы!$A$1:$F$101,M42+1),0)</f>
        <v>0</v>
      </c>
      <c r="Z42" s="31">
        <f>IF(AND(P42&lt;&gt;0,O42&lt;=5),VLOOKUP(P42,[1]баллы!$A$1:$F$101,O42+1),0)</f>
        <v>0</v>
      </c>
      <c r="AA42" s="31">
        <f>IF(AND(R42&lt;&gt;0,Q42&lt;=5),VLOOKUP(R42,[1]баллы!$A$1:$F$101,Q42+1),0)</f>
        <v>0</v>
      </c>
      <c r="AB42" s="33">
        <f>S42+T42+U42+X42+Y42+Z42+AA42</f>
        <v>0</v>
      </c>
      <c r="AC42" s="34" t="e">
        <f>AB42/F42</f>
        <v>#DIV/0!</v>
      </c>
    </row>
    <row r="43" spans="1:34" s="38" customFormat="1">
      <c r="A43" s="26"/>
      <c r="B43" s="36" t="s">
        <v>72</v>
      </c>
      <c r="C43" s="36" t="s">
        <v>28</v>
      </c>
      <c r="D43" s="36"/>
      <c r="E43" s="28">
        <v>13</v>
      </c>
      <c r="F43" s="26">
        <f>COUNTA(H43,J43,L43,N43,P43,R43)</f>
        <v>0</v>
      </c>
      <c r="G43" s="26"/>
      <c r="H43" s="35"/>
      <c r="I43" s="26"/>
      <c r="J43" s="35"/>
      <c r="K43" s="26"/>
      <c r="L43" s="35"/>
      <c r="M43" s="26"/>
      <c r="N43" s="30"/>
      <c r="O43" s="26"/>
      <c r="P43" s="30"/>
      <c r="Q43" s="26"/>
      <c r="R43" s="35"/>
      <c r="S43" s="31">
        <f>IF(AND(H43&lt;&gt;0,G43&lt;=5),VLOOKUP(H43,[1]баллы!$A$1:$F$101,G43+1),0)</f>
        <v>0</v>
      </c>
      <c r="T43" s="31">
        <f>IF(AND(J43&lt;&gt;0,I43&lt;=5),VLOOKUP(J43,[1]баллы!$A$1:$F$101,I43+1),0)</f>
        <v>0</v>
      </c>
      <c r="U43" s="31">
        <f>IF(AND(L43&lt;&gt;0,K43&lt;=5),VLOOKUP(L43,[1]баллы!$A$1:$F$101,K43+1),0)</f>
        <v>0</v>
      </c>
      <c r="V43" s="32">
        <v>0</v>
      </c>
      <c r="W43" s="32">
        <v>0</v>
      </c>
      <c r="X43" s="32">
        <f>ABS(W43-V43)*5</f>
        <v>0</v>
      </c>
      <c r="Y43" s="31">
        <f>IF(AND(N43&lt;&gt;0,M43&lt;=5),VLOOKUP(N43,[1]баллы!$A$1:$F$101,M43+1),0)</f>
        <v>0</v>
      </c>
      <c r="Z43" s="31">
        <f>IF(AND(P43&lt;&gt;0,O43&lt;=5),VLOOKUP(P43,[1]баллы!$A$1:$F$101,O43+1),0)</f>
        <v>0</v>
      </c>
      <c r="AA43" s="31">
        <f>IF(AND(R43&lt;&gt;0,Q43&lt;=5),VLOOKUP(R43,[1]баллы!$A$1:$F$101,Q43+1),0)</f>
        <v>0</v>
      </c>
      <c r="AB43" s="33">
        <f>S43+T43+U43+X43+Y43+Z43+AA43</f>
        <v>0</v>
      </c>
      <c r="AC43" s="34" t="e">
        <f>AB43/F43</f>
        <v>#DIV/0!</v>
      </c>
    </row>
    <row r="44" spans="1:34" s="38" customFormat="1">
      <c r="A44" s="26"/>
      <c r="B44" s="36" t="s">
        <v>67</v>
      </c>
      <c r="C44" s="36" t="s">
        <v>26</v>
      </c>
      <c r="D44" s="36"/>
      <c r="E44" s="28">
        <v>15</v>
      </c>
      <c r="F44" s="26">
        <f>COUNTA(H44,J44,L44,N44,P44,R44)</f>
        <v>0</v>
      </c>
      <c r="G44" s="26"/>
      <c r="H44" s="29"/>
      <c r="I44" s="26"/>
      <c r="J44" s="30"/>
      <c r="K44" s="26"/>
      <c r="L44" s="30"/>
      <c r="M44" s="26"/>
      <c r="N44" s="30"/>
      <c r="O44" s="26"/>
      <c r="P44" s="30"/>
      <c r="Q44" s="26"/>
      <c r="R44" s="30"/>
      <c r="S44" s="31">
        <f>IF(AND(H44&lt;&gt;0,G44&lt;=5),VLOOKUP(H44,[1]баллы!$A$1:$F$101,G44+1),0)</f>
        <v>0</v>
      </c>
      <c r="T44" s="31">
        <f>IF(AND(J44&lt;&gt;0,I44&lt;=5),VLOOKUP(J44,[1]баллы!$A$1:$F$101,I44+1),0)</f>
        <v>0</v>
      </c>
      <c r="U44" s="31">
        <f>IF(AND(L44&lt;&gt;0,K44&lt;=5),VLOOKUP(L44,[1]баллы!$A$1:$F$101,K44+1),0)</f>
        <v>0</v>
      </c>
      <c r="V44" s="32">
        <v>0</v>
      </c>
      <c r="W44" s="32">
        <v>0</v>
      </c>
      <c r="X44" s="32">
        <f>ABS(W44-V44)*5</f>
        <v>0</v>
      </c>
      <c r="Y44" s="31">
        <f>IF(AND(N44&lt;&gt;0,M44&lt;=5),VLOOKUP(N44,[1]баллы!$A$1:$F$101,M44+1),0)</f>
        <v>0</v>
      </c>
      <c r="Z44" s="31">
        <f>IF(AND(P44&lt;&gt;0,O44&lt;=5),VLOOKUP(P44,[1]баллы!$A$1:$F$101,O44+1),0)</f>
        <v>0</v>
      </c>
      <c r="AA44" s="31">
        <f>IF(AND(R44&lt;&gt;0,Q44&lt;=5),VLOOKUP(R44,[1]баллы!$A$1:$F$101,Q44+1),0)</f>
        <v>0</v>
      </c>
      <c r="AB44" s="33">
        <f>S44+T44+U44+X44+Y44+Z44+AA44</f>
        <v>0</v>
      </c>
      <c r="AC44" s="34" t="e">
        <f>AB44/F44</f>
        <v>#DIV/0!</v>
      </c>
    </row>
    <row r="45" spans="1:34" s="43" customFormat="1">
      <c r="A45" s="26"/>
      <c r="B45" s="36" t="s">
        <v>68</v>
      </c>
      <c r="C45" s="36" t="s">
        <v>27</v>
      </c>
      <c r="D45" s="36"/>
      <c r="E45" s="28">
        <v>17</v>
      </c>
      <c r="F45" s="26">
        <f>COUNTA(H45,J45,L45,N45,P45,R45)</f>
        <v>0</v>
      </c>
      <c r="G45" s="26"/>
      <c r="H45" s="35"/>
      <c r="I45" s="26"/>
      <c r="J45" s="35"/>
      <c r="K45" s="26"/>
      <c r="L45" s="35"/>
      <c r="M45" s="26"/>
      <c r="N45" s="30"/>
      <c r="O45" s="26"/>
      <c r="P45" s="30"/>
      <c r="Q45" s="26"/>
      <c r="R45" s="35"/>
      <c r="S45" s="31">
        <f>IF(AND(H45&lt;&gt;0,G45&lt;=5),VLOOKUP(H45,[1]баллы!$A$1:$F$101,G45+1),0)</f>
        <v>0</v>
      </c>
      <c r="T45" s="31">
        <f>IF(AND(J45&lt;&gt;0,I45&lt;=5),VLOOKUP(J45,[1]баллы!$A$1:$F$101,I45+1),0)</f>
        <v>0</v>
      </c>
      <c r="U45" s="31">
        <f>IF(AND(L45&lt;&gt;0,K45&lt;=5),VLOOKUP(L45,[1]баллы!$A$1:$F$101,K45+1),0)</f>
        <v>0</v>
      </c>
      <c r="V45" s="32">
        <v>0</v>
      </c>
      <c r="W45" s="32">
        <v>0</v>
      </c>
      <c r="X45" s="32">
        <f>ABS(W45-V45)*5</f>
        <v>0</v>
      </c>
      <c r="Y45" s="31">
        <f>IF(AND(N45&lt;&gt;0,M45&lt;=5),VLOOKUP(N45,[1]баллы!$A$1:$F$101,M45+1),0)</f>
        <v>0</v>
      </c>
      <c r="Z45" s="31">
        <f>IF(AND(P45&lt;&gt;0,O45&lt;=5),VLOOKUP(P45,[1]баллы!$A$1:$F$101,O45+1),0)</f>
        <v>0</v>
      </c>
      <c r="AA45" s="31">
        <f>IF(AND(R45&lt;&gt;0,Q45&lt;=5),VLOOKUP(R45,[1]баллы!$A$1:$F$101,Q45+1),0)</f>
        <v>0</v>
      </c>
      <c r="AB45" s="33">
        <f>S45+T45+U45+X45+Y45+Z45+AA45</f>
        <v>0</v>
      </c>
      <c r="AC45" s="34" t="e">
        <f>AB45/F45</f>
        <v>#DIV/0!</v>
      </c>
      <c r="AD45" s="38"/>
      <c r="AE45" s="38"/>
      <c r="AF45" s="38"/>
      <c r="AG45" s="38"/>
      <c r="AH45" s="38"/>
    </row>
    <row r="46" spans="1:34" s="43" customFormat="1">
      <c r="A46" s="26"/>
      <c r="B46" s="36" t="s">
        <v>48</v>
      </c>
      <c r="C46" s="36" t="s">
        <v>26</v>
      </c>
      <c r="D46" s="36"/>
      <c r="E46" s="28">
        <v>19</v>
      </c>
      <c r="F46" s="26">
        <f>COUNTA(H46,J46,L46,N46,P46,R46)</f>
        <v>0</v>
      </c>
      <c r="G46" s="26"/>
      <c r="H46" s="29"/>
      <c r="I46" s="26"/>
      <c r="J46" s="35"/>
      <c r="K46" s="26"/>
      <c r="L46" s="35"/>
      <c r="M46" s="26"/>
      <c r="N46" s="30"/>
      <c r="O46" s="26"/>
      <c r="P46" s="30"/>
      <c r="Q46" s="26"/>
      <c r="R46" s="35"/>
      <c r="S46" s="31">
        <f>IF(AND(H46&lt;&gt;0,G46&lt;=5),VLOOKUP(H46,[1]баллы!$A$1:$F$101,G46+1),0)</f>
        <v>0</v>
      </c>
      <c r="T46" s="31">
        <f>IF(AND(J46&lt;&gt;0,I46&lt;=5),VLOOKUP(J46,[1]баллы!$A$1:$F$101,I46+1),0)</f>
        <v>0</v>
      </c>
      <c r="U46" s="31">
        <f>IF(AND(L46&lt;&gt;0,K46&lt;=5),VLOOKUP(L46,[1]баллы!$A$1:$F$101,K46+1),0)</f>
        <v>0</v>
      </c>
      <c r="V46" s="32">
        <v>0</v>
      </c>
      <c r="W46" s="32">
        <v>0</v>
      </c>
      <c r="X46" s="32">
        <f>ABS(W46-V46)*5</f>
        <v>0</v>
      </c>
      <c r="Y46" s="31">
        <f>IF(AND(N46&lt;&gt;0,M46&lt;=5),VLOOKUP(N46,[1]баллы!$A$1:$F$101,M46+1),0)</f>
        <v>0</v>
      </c>
      <c r="Z46" s="31">
        <f>IF(AND(P46&lt;&gt;0,O46&lt;=5),VLOOKUP(P46,[1]баллы!$A$1:$F$101,O46+1),0)</f>
        <v>0</v>
      </c>
      <c r="AA46" s="31">
        <f>IF(AND(R46&lt;&gt;0,Q46&lt;=5),VLOOKUP(R46,[1]баллы!$A$1:$F$101,Q46+1),0)</f>
        <v>0</v>
      </c>
      <c r="AB46" s="33">
        <f>S46+T46+U46+X46+Y46+Z46+AA46</f>
        <v>0</v>
      </c>
      <c r="AC46" s="34" t="e">
        <f>AB46/F46</f>
        <v>#DIV/0!</v>
      </c>
      <c r="AD46" s="38"/>
      <c r="AE46" s="38"/>
      <c r="AF46" s="38"/>
      <c r="AG46" s="38"/>
      <c r="AH46" s="38"/>
    </row>
    <row r="47" spans="1:34" s="43" customFormat="1">
      <c r="A47" s="26"/>
      <c r="B47" s="36" t="s">
        <v>85</v>
      </c>
      <c r="C47" s="36" t="s">
        <v>26</v>
      </c>
      <c r="D47" s="36"/>
      <c r="E47" s="28">
        <v>20</v>
      </c>
      <c r="F47" s="26">
        <f>COUNTA(H47,J47,L47,N47,P47,R47)</f>
        <v>0</v>
      </c>
      <c r="G47" s="26"/>
      <c r="H47" s="35"/>
      <c r="I47" s="26"/>
      <c r="J47" s="35"/>
      <c r="K47" s="26"/>
      <c r="L47" s="35"/>
      <c r="M47" s="26"/>
      <c r="N47" s="30"/>
      <c r="O47" s="26"/>
      <c r="P47" s="30"/>
      <c r="Q47" s="26"/>
      <c r="R47" s="35"/>
      <c r="S47" s="31">
        <f>IF(AND(H47&lt;&gt;0,G47&lt;=5),VLOOKUP(H47,[1]баллы!$A$1:$F$101,G47+1),0)</f>
        <v>0</v>
      </c>
      <c r="T47" s="31">
        <f>IF(AND(J47&lt;&gt;0,I47&lt;=5),VLOOKUP(J47,[1]баллы!$A$1:$F$101,I47+1),0)</f>
        <v>0</v>
      </c>
      <c r="U47" s="31">
        <f>IF(AND(L47&lt;&gt;0,K47&lt;=5),VLOOKUP(L47,[1]баллы!$A$1:$F$101,K47+1),0)</f>
        <v>0</v>
      </c>
      <c r="V47" s="32">
        <v>0</v>
      </c>
      <c r="W47" s="32">
        <v>0</v>
      </c>
      <c r="X47" s="32">
        <f>ABS(W47-V47)*5</f>
        <v>0</v>
      </c>
      <c r="Y47" s="31">
        <f>IF(AND(N47&lt;&gt;0,M47&lt;=5),VLOOKUP(N47,[1]баллы!$A$1:$F$101,M47+1),0)</f>
        <v>0</v>
      </c>
      <c r="Z47" s="31">
        <f>IF(AND(P47&lt;&gt;0,O47&lt;=5),VLOOKUP(P47,[1]баллы!$A$1:$F$101,O47+1),0)</f>
        <v>0</v>
      </c>
      <c r="AA47" s="31">
        <f>IF(AND(R47&lt;&gt;0,Q47&lt;=5),VLOOKUP(R47,[1]баллы!$A$1:$F$101,Q47+1),0)</f>
        <v>0</v>
      </c>
      <c r="AB47" s="33">
        <f>S47+T47+U47+X47+Y47+Z47+AA47</f>
        <v>0</v>
      </c>
      <c r="AC47" s="34" t="e">
        <f>AB47/F47</f>
        <v>#DIV/0!</v>
      </c>
      <c r="AD47" s="38"/>
      <c r="AE47" s="38"/>
      <c r="AF47" s="38"/>
      <c r="AG47" s="38"/>
      <c r="AH47" s="38"/>
    </row>
    <row r="48" spans="1:34" s="43" customFormat="1">
      <c r="A48" s="26"/>
      <c r="B48" s="36" t="s">
        <v>69</v>
      </c>
      <c r="C48" s="36" t="s">
        <v>28</v>
      </c>
      <c r="D48" s="36"/>
      <c r="E48" s="28">
        <v>21</v>
      </c>
      <c r="F48" s="26">
        <f>COUNTA(H48,J48,L48,N48,P48,R48)</f>
        <v>0</v>
      </c>
      <c r="G48" s="26"/>
      <c r="H48" s="29"/>
      <c r="I48" s="26"/>
      <c r="J48" s="35"/>
      <c r="K48" s="26"/>
      <c r="L48" s="35"/>
      <c r="M48" s="26"/>
      <c r="N48" s="30"/>
      <c r="O48" s="26"/>
      <c r="P48" s="30"/>
      <c r="Q48" s="26"/>
      <c r="R48" s="35"/>
      <c r="S48" s="31">
        <f>IF(AND(H48&lt;&gt;0,G48&lt;=5),VLOOKUP(H48,[1]баллы!$A$1:$F$101,G48+1),0)</f>
        <v>0</v>
      </c>
      <c r="T48" s="31">
        <f>IF(AND(J48&lt;&gt;0,I48&lt;=5),VLOOKUP(J48,[1]баллы!$A$1:$F$101,I48+1),0)</f>
        <v>0</v>
      </c>
      <c r="U48" s="31">
        <f>IF(AND(L48&lt;&gt;0,K48&lt;=5),VLOOKUP(L48,[1]баллы!$A$1:$F$101,K48+1),0)</f>
        <v>0</v>
      </c>
      <c r="V48" s="32">
        <v>0</v>
      </c>
      <c r="W48" s="32">
        <v>0</v>
      </c>
      <c r="X48" s="32">
        <f>ABS(W48-V48)*5</f>
        <v>0</v>
      </c>
      <c r="Y48" s="31">
        <f>IF(AND(N48&lt;&gt;0,M48&lt;=5),VLOOKUP(N48,[1]баллы!$A$1:$F$101,M48+1),0)</f>
        <v>0</v>
      </c>
      <c r="Z48" s="31">
        <f>IF(AND(P48&lt;&gt;0,O48&lt;=5),VLOOKUP(P48,[1]баллы!$A$1:$F$101,O48+1),0)</f>
        <v>0</v>
      </c>
      <c r="AA48" s="31">
        <f>IF(AND(R48&lt;&gt;0,Q48&lt;=5),VLOOKUP(R48,[1]баллы!$A$1:$F$101,Q48+1),0)</f>
        <v>0</v>
      </c>
      <c r="AB48" s="33">
        <f>S48+T48+U48+X48+Y48+Z48+AA48</f>
        <v>0</v>
      </c>
      <c r="AC48" s="34" t="e">
        <f>AB48/F48</f>
        <v>#DIV/0!</v>
      </c>
      <c r="AD48" s="38"/>
      <c r="AE48" s="38"/>
      <c r="AF48" s="38"/>
      <c r="AG48" s="38"/>
      <c r="AH48" s="38"/>
    </row>
    <row r="49" spans="1:34" s="43" customFormat="1">
      <c r="A49" s="26"/>
      <c r="B49" s="36" t="s">
        <v>52</v>
      </c>
      <c r="C49" s="36" t="s">
        <v>30</v>
      </c>
      <c r="D49" s="36"/>
      <c r="E49" s="28">
        <v>24</v>
      </c>
      <c r="F49" s="26">
        <f>COUNTA(H49,J49,L49,N49,P49,R49)</f>
        <v>0</v>
      </c>
      <c r="G49" s="26"/>
      <c r="H49" s="35"/>
      <c r="I49" s="26"/>
      <c r="J49" s="35"/>
      <c r="K49" s="26"/>
      <c r="L49" s="35"/>
      <c r="M49" s="26"/>
      <c r="N49" s="30"/>
      <c r="O49" s="26"/>
      <c r="P49" s="30"/>
      <c r="Q49" s="26"/>
      <c r="R49" s="35"/>
      <c r="S49" s="31">
        <f>IF(AND(H49&lt;&gt;0,G49&lt;=5),VLOOKUP(H49,[1]баллы!$A$1:$F$101,G49+1),0)</f>
        <v>0</v>
      </c>
      <c r="T49" s="31">
        <f>IF(AND(J49&lt;&gt;0,I49&lt;=5),VLOOKUP(J49,[1]баллы!$A$1:$F$101,I49+1),0)</f>
        <v>0</v>
      </c>
      <c r="U49" s="31">
        <f>IF(AND(L49&lt;&gt;0,K49&lt;=5),VLOOKUP(L49,[1]баллы!$A$1:$F$101,K49+1),0)</f>
        <v>0</v>
      </c>
      <c r="V49" s="32">
        <v>0</v>
      </c>
      <c r="W49" s="32">
        <v>0</v>
      </c>
      <c r="X49" s="32">
        <f>ABS(W49-V49)*5</f>
        <v>0</v>
      </c>
      <c r="Y49" s="31">
        <f>IF(AND(N49&lt;&gt;0,M49&lt;=5),VLOOKUP(N49,[1]баллы!$A$1:$F$101,M49+1),0)</f>
        <v>0</v>
      </c>
      <c r="Z49" s="31">
        <f>IF(AND(P49&lt;&gt;0,O49&lt;=5),VLOOKUP(P49,[1]баллы!$A$1:$F$101,O49+1),0)</f>
        <v>0</v>
      </c>
      <c r="AA49" s="31">
        <f>IF(AND(R49&lt;&gt;0,Q49&lt;=5),VLOOKUP(R49,[1]баллы!$A$1:$F$101,Q49+1),0)</f>
        <v>0</v>
      </c>
      <c r="AB49" s="33">
        <f>S49+T49+U49+X49+Y49+Z49+AA49</f>
        <v>0</v>
      </c>
      <c r="AC49" s="34" t="e">
        <f>AB49/F49</f>
        <v>#DIV/0!</v>
      </c>
      <c r="AD49" s="38"/>
      <c r="AE49" s="38"/>
      <c r="AF49" s="38"/>
      <c r="AG49" s="38"/>
      <c r="AH49" s="38"/>
    </row>
    <row r="50" spans="1:34" s="43" customFormat="1">
      <c r="A50" s="26"/>
      <c r="B50" s="36" t="s">
        <v>53</v>
      </c>
      <c r="C50" s="36" t="s">
        <v>26</v>
      </c>
      <c r="D50" s="36"/>
      <c r="E50" s="28">
        <v>25</v>
      </c>
      <c r="F50" s="26">
        <f>COUNTA(H50,J50,L50,N50,P50,R50)</f>
        <v>0</v>
      </c>
      <c r="G50" s="26"/>
      <c r="H50" s="35"/>
      <c r="I50" s="26"/>
      <c r="J50" s="35"/>
      <c r="K50" s="26"/>
      <c r="L50" s="35"/>
      <c r="M50" s="26"/>
      <c r="N50" s="30"/>
      <c r="O50" s="26"/>
      <c r="P50" s="30"/>
      <c r="Q50" s="26"/>
      <c r="R50" s="35"/>
      <c r="S50" s="31">
        <f>IF(AND(H50&lt;&gt;0,G50&lt;=5),VLOOKUP(H50,[1]баллы!$A$1:$F$101,G50+1),0)</f>
        <v>0</v>
      </c>
      <c r="T50" s="31">
        <f>IF(AND(J50&lt;&gt;0,I50&lt;=5),VLOOKUP(J50,[1]баллы!$A$1:$F$101,I50+1),0)</f>
        <v>0</v>
      </c>
      <c r="U50" s="31">
        <f>IF(AND(L50&lt;&gt;0,K50&lt;=5),VLOOKUP(L50,[1]баллы!$A$1:$F$101,K50+1),0)</f>
        <v>0</v>
      </c>
      <c r="V50" s="32">
        <v>0</v>
      </c>
      <c r="W50" s="32">
        <v>0</v>
      </c>
      <c r="X50" s="32">
        <f>ABS(W50-V50)*5</f>
        <v>0</v>
      </c>
      <c r="Y50" s="31">
        <f>IF(AND(N50&lt;&gt;0,M50&lt;=5),VLOOKUP(N50,[1]баллы!$A$1:$F$101,M50+1),0)</f>
        <v>0</v>
      </c>
      <c r="Z50" s="31">
        <f>IF(AND(P50&lt;&gt;0,O50&lt;=5),VLOOKUP(P50,[1]баллы!$A$1:$F$101,O50+1),0)</f>
        <v>0</v>
      </c>
      <c r="AA50" s="31">
        <f>IF(AND(R50&lt;&gt;0,Q50&lt;=5),VLOOKUP(R50,[1]баллы!$A$1:$F$101,Q50+1),0)</f>
        <v>0</v>
      </c>
      <c r="AB50" s="33">
        <f>S50+T50+U50+X50+Y50+Z50+AA50</f>
        <v>0</v>
      </c>
      <c r="AC50" s="34" t="e">
        <f>AB50/F50</f>
        <v>#DIV/0!</v>
      </c>
      <c r="AD50" s="38"/>
      <c r="AE50" s="38"/>
      <c r="AF50" s="38"/>
      <c r="AG50" s="38"/>
      <c r="AH50" s="38"/>
    </row>
    <row r="51" spans="1:34" s="43" customFormat="1">
      <c r="A51" s="26"/>
      <c r="B51" s="36" t="s">
        <v>73</v>
      </c>
      <c r="C51" s="36" t="s">
        <v>28</v>
      </c>
      <c r="D51" s="36"/>
      <c r="E51" s="28">
        <v>26</v>
      </c>
      <c r="F51" s="26">
        <f>COUNTA(H51,J51,L51,N51,P51,R51)</f>
        <v>0</v>
      </c>
      <c r="G51" s="26"/>
      <c r="H51" s="30"/>
      <c r="I51" s="26"/>
      <c r="J51" s="30"/>
      <c r="K51" s="26"/>
      <c r="L51" s="30"/>
      <c r="M51" s="26"/>
      <c r="N51" s="30"/>
      <c r="O51" s="26"/>
      <c r="P51" s="30"/>
      <c r="Q51" s="26"/>
      <c r="R51" s="30"/>
      <c r="S51" s="31">
        <f>IF(AND(H51&lt;&gt;0,G51&lt;=5),VLOOKUP(H51,[1]баллы!$A$1:$F$101,G51+1),0)</f>
        <v>0</v>
      </c>
      <c r="T51" s="31">
        <f>IF(AND(J51&lt;&gt;0,I51&lt;=5),VLOOKUP(J51,[1]баллы!$A$1:$F$101,I51+1),0)</f>
        <v>0</v>
      </c>
      <c r="U51" s="31">
        <f>IF(AND(L51&lt;&gt;0,K51&lt;=5),VLOOKUP(L51,[1]баллы!$A$1:$F$101,K51+1),0)</f>
        <v>0</v>
      </c>
      <c r="V51" s="32">
        <v>0</v>
      </c>
      <c r="W51" s="32">
        <v>0</v>
      </c>
      <c r="X51" s="32">
        <f>ABS(W51-V51)*5</f>
        <v>0</v>
      </c>
      <c r="Y51" s="31">
        <f>IF(AND(N51&lt;&gt;0,M51&lt;=5),VLOOKUP(N51,[1]баллы!$A$1:$F$101,M51+1),0)</f>
        <v>0</v>
      </c>
      <c r="Z51" s="31">
        <f>IF(AND(P51&lt;&gt;0,O51&lt;=5),VLOOKUP(P51,[1]баллы!$A$1:$F$101,O51+1),0)</f>
        <v>0</v>
      </c>
      <c r="AA51" s="31">
        <f>IF(AND(R51&lt;&gt;0,Q51&lt;=5),VLOOKUP(R51,[1]баллы!$A$1:$F$101,Q51+1),0)</f>
        <v>0</v>
      </c>
      <c r="AB51" s="33">
        <f>S51+T51+U51+X51+Y51+Z51+AA51</f>
        <v>0</v>
      </c>
      <c r="AC51" s="34" t="e">
        <f>AB51/F51</f>
        <v>#DIV/0!</v>
      </c>
      <c r="AD51" s="38"/>
      <c r="AE51" s="38"/>
      <c r="AF51" s="38"/>
      <c r="AG51" s="38"/>
      <c r="AH51" s="38"/>
    </row>
    <row r="52" spans="1:34" s="43" customFormat="1">
      <c r="A52" s="26"/>
      <c r="B52" s="36" t="s">
        <v>70</v>
      </c>
      <c r="C52" s="36" t="s">
        <v>28</v>
      </c>
      <c r="D52" s="36"/>
      <c r="E52" s="28">
        <v>22</v>
      </c>
      <c r="F52" s="26">
        <f>COUNTA(H52,J52,L52,N52,P52,R52)</f>
        <v>0</v>
      </c>
      <c r="G52" s="26"/>
      <c r="H52" s="35"/>
      <c r="I52" s="26"/>
      <c r="J52" s="35"/>
      <c r="K52" s="26"/>
      <c r="L52" s="35"/>
      <c r="M52" s="26"/>
      <c r="N52" s="30"/>
      <c r="O52" s="26"/>
      <c r="P52" s="30"/>
      <c r="Q52" s="26"/>
      <c r="R52" s="35"/>
      <c r="S52" s="31">
        <f>IF(AND(H52&lt;&gt;0,G52&lt;=5),VLOOKUP(H52,[1]баллы!$A$1:$F$101,G52+1),0)</f>
        <v>0</v>
      </c>
      <c r="T52" s="31">
        <f>IF(AND(J52&lt;&gt;0,I52&lt;=5),VLOOKUP(J52,[1]баллы!$A$1:$F$101,I52+1),0)</f>
        <v>0</v>
      </c>
      <c r="U52" s="31">
        <f>IF(AND(L52&lt;&gt;0,K52&lt;=5),VLOOKUP(L52,[1]баллы!$A$1:$F$101,K52+1),0)</f>
        <v>0</v>
      </c>
      <c r="V52" s="32">
        <v>0</v>
      </c>
      <c r="W52" s="32">
        <v>0</v>
      </c>
      <c r="X52" s="32">
        <f>ABS(W52-V52)*5</f>
        <v>0</v>
      </c>
      <c r="Y52" s="31">
        <f>IF(AND(N52&lt;&gt;0,M52&lt;=5),VLOOKUP(N52,[1]баллы!$A$1:$F$101,M52+1),0)</f>
        <v>0</v>
      </c>
      <c r="Z52" s="31">
        <f>IF(AND(P52&lt;&gt;0,O52&lt;=5),VLOOKUP(P52,[1]баллы!$A$1:$F$101,O52+1),0)</f>
        <v>0</v>
      </c>
      <c r="AA52" s="31">
        <f>IF(AND(R52&lt;&gt;0,Q52&lt;=5),VLOOKUP(R52,[1]баллы!$A$1:$F$101,Q52+1),0)</f>
        <v>0</v>
      </c>
      <c r="AB52" s="33">
        <f>S52+T52+U52+X52+Y52+Z52+AA52</f>
        <v>0</v>
      </c>
      <c r="AC52" s="34" t="e">
        <f>AB52/F52</f>
        <v>#DIV/0!</v>
      </c>
      <c r="AD52" s="38"/>
      <c r="AE52" s="38"/>
      <c r="AF52" s="38"/>
      <c r="AG52" s="38"/>
      <c r="AH52" s="38"/>
    </row>
    <row r="53" spans="1:34" s="38" customFormat="1">
      <c r="A53" s="27"/>
      <c r="B53" s="27"/>
      <c r="C53" s="27"/>
      <c r="D53" s="27"/>
      <c r="E53" s="27"/>
      <c r="F53" s="26">
        <f t="shared" ref="F50:F66" si="0">COUNTA(H53,J53,L53,N53,P53,R53)</f>
        <v>0</v>
      </c>
      <c r="G53" s="26"/>
      <c r="H53" s="35"/>
      <c r="I53" s="26"/>
      <c r="J53" s="35"/>
      <c r="K53" s="26"/>
      <c r="L53" s="35"/>
      <c r="M53" s="26"/>
      <c r="N53" s="30"/>
      <c r="O53" s="26"/>
      <c r="P53" s="30"/>
      <c r="Q53" s="26"/>
      <c r="R53" s="35"/>
      <c r="S53" s="41">
        <f>IF(AND(H53&lt;&gt;0,G53&lt;=5),VLOOKUP(H53,[1]баллы!$A$1:$F$101,G53+1),0)</f>
        <v>0</v>
      </c>
      <c r="T53" s="31">
        <f>IF(AND(J53&lt;&gt;0,I53&lt;=5),VLOOKUP(J53,[1]баллы!$A$1:$F$101,I53+1),0)</f>
        <v>0</v>
      </c>
      <c r="U53" s="31">
        <f>IF(AND(L53&lt;&gt;0,K53&lt;=5),VLOOKUP(L53,[1]баллы!$A$1:$F$101,K53+1),0)</f>
        <v>0</v>
      </c>
      <c r="V53" s="32">
        <v>0</v>
      </c>
      <c r="W53" s="32">
        <v>0</v>
      </c>
      <c r="X53" s="32">
        <f t="shared" ref="X50:X66" si="1">ABS(W53-V53)*5</f>
        <v>0</v>
      </c>
      <c r="Y53" s="31">
        <f>IF(AND(N53&lt;&gt;0,M53&lt;=5),VLOOKUP(N53,[1]баллы!$A$1:$F$101,M53+1),0)</f>
        <v>0</v>
      </c>
      <c r="Z53" s="31">
        <f>IF(AND(P53&lt;&gt;0,O53&lt;=5),VLOOKUP(P53,[1]баллы!$A$1:$F$101,O53+1),0)</f>
        <v>0</v>
      </c>
      <c r="AA53" s="31">
        <f>IF(AND(R53&lt;&gt;0,Q53&lt;=5),VLOOKUP(R53,[1]баллы!$A$1:$F$101,Q53+1),0)</f>
        <v>0</v>
      </c>
      <c r="AB53" s="33">
        <f t="shared" ref="AB50:AB66" si="2">S53+T53+U53+X53+Y53+Z53+AA53</f>
        <v>0</v>
      </c>
      <c r="AC53" s="34" t="e">
        <f t="shared" ref="AC50:AC66" si="3">AB53/F53</f>
        <v>#DIV/0!</v>
      </c>
    </row>
    <row r="54" spans="1:34" s="38" customFormat="1">
      <c r="A54" s="27"/>
      <c r="B54" s="27"/>
      <c r="C54" s="27"/>
      <c r="D54" s="27"/>
      <c r="E54" s="27"/>
      <c r="F54" s="26">
        <f t="shared" si="0"/>
        <v>0</v>
      </c>
      <c r="G54" s="26"/>
      <c r="H54" s="35"/>
      <c r="I54" s="26"/>
      <c r="J54" s="35"/>
      <c r="K54" s="26"/>
      <c r="L54" s="35"/>
      <c r="M54" s="26"/>
      <c r="N54" s="30"/>
      <c r="O54" s="26"/>
      <c r="P54" s="30"/>
      <c r="Q54" s="26"/>
      <c r="R54" s="35"/>
      <c r="S54" s="41">
        <f>IF(AND(H54&lt;&gt;0,G54&lt;=5),VLOOKUP(H54,[1]баллы!$A$1:$F$101,G54+1),0)</f>
        <v>0</v>
      </c>
      <c r="T54" s="31">
        <f>IF(AND(J54&lt;&gt;0,I54&lt;=5),VLOOKUP(J54,[1]баллы!$A$1:$F$101,I54+1),0)</f>
        <v>0</v>
      </c>
      <c r="U54" s="31">
        <f>IF(AND(L54&lt;&gt;0,K54&lt;=5),VLOOKUP(L54,[1]баллы!$A$1:$F$101,K54+1),0)</f>
        <v>0</v>
      </c>
      <c r="V54" s="32">
        <v>0</v>
      </c>
      <c r="W54" s="32">
        <v>0</v>
      </c>
      <c r="X54" s="32">
        <f t="shared" si="1"/>
        <v>0</v>
      </c>
      <c r="Y54" s="31">
        <f>IF(AND(N54&lt;&gt;0,M54&lt;=5),VLOOKUP(N54,[1]баллы!$A$1:$F$101,M54+1),0)</f>
        <v>0</v>
      </c>
      <c r="Z54" s="31">
        <f>IF(AND(P54&lt;&gt;0,O54&lt;=5),VLOOKUP(P54,[1]баллы!$A$1:$F$101,O54+1),0)</f>
        <v>0</v>
      </c>
      <c r="AA54" s="31">
        <f>IF(AND(R54&lt;&gt;0,Q54&lt;=5),VLOOKUP(R54,[1]баллы!$A$1:$F$101,Q54+1),0)</f>
        <v>0</v>
      </c>
      <c r="AB54" s="33">
        <f t="shared" si="2"/>
        <v>0</v>
      </c>
      <c r="AC54" s="34" t="e">
        <f t="shared" si="3"/>
        <v>#DIV/0!</v>
      </c>
    </row>
    <row r="55" spans="1:34" s="38" customFormat="1">
      <c r="A55" s="27"/>
      <c r="B55" s="27"/>
      <c r="C55" s="27"/>
      <c r="D55" s="27"/>
      <c r="E55" s="27"/>
      <c r="F55" s="26">
        <f t="shared" si="0"/>
        <v>0</v>
      </c>
      <c r="G55" s="26"/>
      <c r="H55" s="35"/>
      <c r="I55" s="26"/>
      <c r="J55" s="35"/>
      <c r="K55" s="26"/>
      <c r="L55" s="35"/>
      <c r="M55" s="26"/>
      <c r="N55" s="30"/>
      <c r="O55" s="26"/>
      <c r="P55" s="30"/>
      <c r="Q55" s="26"/>
      <c r="R55" s="35"/>
      <c r="S55" s="41">
        <f>IF(AND(H55&lt;&gt;0,G55&lt;=5),VLOOKUP(H55,[1]баллы!$A$1:$F$101,G55+1),0)</f>
        <v>0</v>
      </c>
      <c r="T55" s="31">
        <f>IF(AND(J55&lt;&gt;0,I55&lt;=5),VLOOKUP(J55,[1]баллы!$A$1:$F$101,I55+1),0)</f>
        <v>0</v>
      </c>
      <c r="U55" s="31">
        <f>IF(AND(L55&lt;&gt;0,K55&lt;=5),VLOOKUP(L55,[1]баллы!$A$1:$F$101,K55+1),0)</f>
        <v>0</v>
      </c>
      <c r="V55" s="32">
        <v>0</v>
      </c>
      <c r="W55" s="32">
        <v>0</v>
      </c>
      <c r="X55" s="32">
        <f t="shared" si="1"/>
        <v>0</v>
      </c>
      <c r="Y55" s="31">
        <f>IF(AND(N55&lt;&gt;0,M55&lt;=5),VLOOKUP(N55,[1]баллы!$A$1:$F$101,M55+1),0)</f>
        <v>0</v>
      </c>
      <c r="Z55" s="31">
        <f>IF(AND(P55&lt;&gt;0,O55&lt;=5),VLOOKUP(P55,[1]баллы!$A$1:$F$101,O55+1),0)</f>
        <v>0</v>
      </c>
      <c r="AA55" s="31">
        <f>IF(AND(R55&lt;&gt;0,Q55&lt;=5),VLOOKUP(R55,[1]баллы!$A$1:$F$101,Q55+1),0)</f>
        <v>0</v>
      </c>
      <c r="AB55" s="33">
        <f t="shared" si="2"/>
        <v>0</v>
      </c>
      <c r="AC55" s="34" t="e">
        <f t="shared" si="3"/>
        <v>#DIV/0!</v>
      </c>
    </row>
    <row r="56" spans="1:34" s="38" customFormat="1">
      <c r="A56" s="27"/>
      <c r="B56" s="27"/>
      <c r="C56" s="27"/>
      <c r="D56" s="27"/>
      <c r="E56" s="27"/>
      <c r="F56" s="26">
        <f t="shared" si="0"/>
        <v>0</v>
      </c>
      <c r="G56" s="26"/>
      <c r="H56" s="35"/>
      <c r="I56" s="26"/>
      <c r="J56" s="35"/>
      <c r="K56" s="26"/>
      <c r="L56" s="35"/>
      <c r="M56" s="26"/>
      <c r="N56" s="30"/>
      <c r="O56" s="26"/>
      <c r="P56" s="30"/>
      <c r="Q56" s="26"/>
      <c r="R56" s="35"/>
      <c r="S56" s="41">
        <f>IF(AND(H56&lt;&gt;0,G56&lt;=5),VLOOKUP(H56,[1]баллы!$A$1:$F$101,G56+1),0)</f>
        <v>0</v>
      </c>
      <c r="T56" s="31">
        <f>IF(AND(J56&lt;&gt;0,I56&lt;=5),VLOOKUP(J56,[1]баллы!$A$1:$F$101,I56+1),0)</f>
        <v>0</v>
      </c>
      <c r="U56" s="31">
        <f>IF(AND(L56&lt;&gt;0,K56&lt;=5),VLOOKUP(L56,[1]баллы!$A$1:$F$101,K56+1),0)</f>
        <v>0</v>
      </c>
      <c r="V56" s="32">
        <v>0</v>
      </c>
      <c r="W56" s="32">
        <v>0</v>
      </c>
      <c r="X56" s="32">
        <f t="shared" si="1"/>
        <v>0</v>
      </c>
      <c r="Y56" s="31">
        <f>IF(AND(N56&lt;&gt;0,M56&lt;=5),VLOOKUP(N56,[1]баллы!$A$1:$F$101,M56+1),0)</f>
        <v>0</v>
      </c>
      <c r="Z56" s="31">
        <f>IF(AND(P56&lt;&gt;0,O56&lt;=5),VLOOKUP(P56,[1]баллы!$A$1:$F$101,O56+1),0)</f>
        <v>0</v>
      </c>
      <c r="AA56" s="31">
        <f>IF(AND(R56&lt;&gt;0,Q56&lt;=5),VLOOKUP(R56,[1]баллы!$A$1:$F$101,Q56+1),0)</f>
        <v>0</v>
      </c>
      <c r="AB56" s="33">
        <f t="shared" si="2"/>
        <v>0</v>
      </c>
      <c r="AC56" s="34" t="e">
        <f t="shared" si="3"/>
        <v>#DIV/0!</v>
      </c>
    </row>
    <row r="57" spans="1:34" s="38" customFormat="1">
      <c r="A57" s="27"/>
      <c r="B57" s="27"/>
      <c r="C57" s="27"/>
      <c r="D57" s="27"/>
      <c r="E57" s="27"/>
      <c r="F57" s="26">
        <f t="shared" si="0"/>
        <v>0</v>
      </c>
      <c r="G57" s="26"/>
      <c r="H57" s="35"/>
      <c r="I57" s="26"/>
      <c r="J57" s="35"/>
      <c r="K57" s="26"/>
      <c r="L57" s="35"/>
      <c r="M57" s="26"/>
      <c r="N57" s="30"/>
      <c r="O57" s="26"/>
      <c r="P57" s="30"/>
      <c r="Q57" s="26"/>
      <c r="R57" s="35"/>
      <c r="S57" s="41">
        <f>IF(AND(H57&lt;&gt;0,G57&lt;=5),VLOOKUP(H57,[1]баллы!$A$1:$F$101,G57+1),0)</f>
        <v>0</v>
      </c>
      <c r="T57" s="31">
        <f>IF(AND(J57&lt;&gt;0,I57&lt;=5),VLOOKUP(J57,[1]баллы!$A$1:$F$101,I57+1),0)</f>
        <v>0</v>
      </c>
      <c r="U57" s="31">
        <f>IF(AND(L57&lt;&gt;0,K57&lt;=5),VLOOKUP(L57,[1]баллы!$A$1:$F$101,K57+1),0)</f>
        <v>0</v>
      </c>
      <c r="V57" s="32">
        <v>0</v>
      </c>
      <c r="W57" s="32">
        <v>0</v>
      </c>
      <c r="X57" s="32">
        <f t="shared" si="1"/>
        <v>0</v>
      </c>
      <c r="Y57" s="31">
        <f>IF(AND(N57&lt;&gt;0,M57&lt;=5),VLOOKUP(N57,[1]баллы!$A$1:$F$101,M57+1),0)</f>
        <v>0</v>
      </c>
      <c r="Z57" s="31">
        <f>IF(AND(P57&lt;&gt;0,O57&lt;=5),VLOOKUP(P57,[1]баллы!$A$1:$F$101,O57+1),0)</f>
        <v>0</v>
      </c>
      <c r="AA57" s="31">
        <f>IF(AND(R57&lt;&gt;0,Q57&lt;=5),VLOOKUP(R57,[1]баллы!$A$1:$F$101,Q57+1),0)</f>
        <v>0</v>
      </c>
      <c r="AB57" s="33">
        <f t="shared" si="2"/>
        <v>0</v>
      </c>
      <c r="AC57" s="34" t="e">
        <f t="shared" si="3"/>
        <v>#DIV/0!</v>
      </c>
    </row>
    <row r="58" spans="1:34" s="38" customFormat="1">
      <c r="A58" s="27"/>
      <c r="B58" s="27"/>
      <c r="C58" s="27"/>
      <c r="D58" s="27"/>
      <c r="E58" s="27"/>
      <c r="F58" s="26">
        <f t="shared" si="0"/>
        <v>0</v>
      </c>
      <c r="G58" s="26"/>
      <c r="H58" s="35"/>
      <c r="I58" s="26"/>
      <c r="J58" s="35"/>
      <c r="K58" s="26"/>
      <c r="L58" s="35"/>
      <c r="M58" s="26"/>
      <c r="N58" s="30"/>
      <c r="O58" s="26"/>
      <c r="P58" s="30"/>
      <c r="Q58" s="26"/>
      <c r="R58" s="35"/>
      <c r="S58" s="41">
        <f>IF(AND(H58&lt;&gt;0,G58&lt;=5),VLOOKUP(H58,[1]баллы!$A$1:$F$101,G58+1),0)</f>
        <v>0</v>
      </c>
      <c r="T58" s="31">
        <f>IF(AND(J58&lt;&gt;0,I58&lt;=5),VLOOKUP(J58,[1]баллы!$A$1:$F$101,I58+1),0)</f>
        <v>0</v>
      </c>
      <c r="U58" s="31">
        <f>IF(AND(L58&lt;&gt;0,K58&lt;=5),VLOOKUP(L58,[1]баллы!$A$1:$F$101,K58+1),0)</f>
        <v>0</v>
      </c>
      <c r="V58" s="32">
        <v>0</v>
      </c>
      <c r="W58" s="32">
        <v>0</v>
      </c>
      <c r="X58" s="32">
        <f t="shared" si="1"/>
        <v>0</v>
      </c>
      <c r="Y58" s="31">
        <f>IF(AND(N58&lt;&gt;0,M58&lt;=5),VLOOKUP(N58,[1]баллы!$A$1:$F$101,M58+1),0)</f>
        <v>0</v>
      </c>
      <c r="Z58" s="31">
        <f>IF(AND(P58&lt;&gt;0,O58&lt;=5),VLOOKUP(P58,[1]баллы!$A$1:$F$101,O58+1),0)</f>
        <v>0</v>
      </c>
      <c r="AA58" s="31">
        <f>IF(AND(R58&lt;&gt;0,Q58&lt;=5),VLOOKUP(R58,[1]баллы!$A$1:$F$101,Q58+1),0)</f>
        <v>0</v>
      </c>
      <c r="AB58" s="33">
        <f t="shared" si="2"/>
        <v>0</v>
      </c>
      <c r="AC58" s="34" t="e">
        <f t="shared" si="3"/>
        <v>#DIV/0!</v>
      </c>
    </row>
    <row r="59" spans="1:34" s="38" customFormat="1">
      <c r="A59" s="27"/>
      <c r="B59" s="27"/>
      <c r="C59" s="27"/>
      <c r="D59" s="27"/>
      <c r="E59" s="27"/>
      <c r="F59" s="26">
        <f t="shared" si="0"/>
        <v>0</v>
      </c>
      <c r="G59" s="26"/>
      <c r="H59" s="35"/>
      <c r="I59" s="26"/>
      <c r="J59" s="35"/>
      <c r="K59" s="26"/>
      <c r="L59" s="35"/>
      <c r="M59" s="26"/>
      <c r="N59" s="30"/>
      <c r="O59" s="26"/>
      <c r="P59" s="30"/>
      <c r="Q59" s="26"/>
      <c r="R59" s="35"/>
      <c r="S59" s="41">
        <f>IF(AND(H59&lt;&gt;0,G59&lt;=5),VLOOKUP(H59,[1]баллы!$A$1:$F$101,G59+1),0)</f>
        <v>0</v>
      </c>
      <c r="T59" s="31">
        <f>IF(AND(J59&lt;&gt;0,I59&lt;=5),VLOOKUP(J59,[1]баллы!$A$1:$F$101,I59+1),0)</f>
        <v>0</v>
      </c>
      <c r="U59" s="31">
        <f>IF(AND(L59&lt;&gt;0,K59&lt;=5),VLOOKUP(L59,[1]баллы!$A$1:$F$101,K59+1),0)</f>
        <v>0</v>
      </c>
      <c r="V59" s="32">
        <v>0</v>
      </c>
      <c r="W59" s="32">
        <v>0</v>
      </c>
      <c r="X59" s="32">
        <f t="shared" si="1"/>
        <v>0</v>
      </c>
      <c r="Y59" s="31">
        <f>IF(AND(N59&lt;&gt;0,M59&lt;=5),VLOOKUP(N59,[1]баллы!$A$1:$F$101,M59+1),0)</f>
        <v>0</v>
      </c>
      <c r="Z59" s="31">
        <f>IF(AND(P59&lt;&gt;0,O59&lt;=5),VLOOKUP(P59,[1]баллы!$A$1:$F$101,O59+1),0)</f>
        <v>0</v>
      </c>
      <c r="AA59" s="31">
        <f>IF(AND(R59&lt;&gt;0,Q59&lt;=5),VLOOKUP(R59,[1]баллы!$A$1:$F$101,Q59+1),0)</f>
        <v>0</v>
      </c>
      <c r="AB59" s="33">
        <f t="shared" si="2"/>
        <v>0</v>
      </c>
      <c r="AC59" s="34" t="e">
        <f t="shared" si="3"/>
        <v>#DIV/0!</v>
      </c>
    </row>
    <row r="60" spans="1:34" s="38" customFormat="1">
      <c r="A60" s="27"/>
      <c r="B60" s="27"/>
      <c r="C60" s="27"/>
      <c r="D60" s="27"/>
      <c r="E60" s="27"/>
      <c r="F60" s="26">
        <f t="shared" si="0"/>
        <v>0</v>
      </c>
      <c r="G60" s="26"/>
      <c r="H60" s="35"/>
      <c r="I60" s="26"/>
      <c r="J60" s="35"/>
      <c r="K60" s="26"/>
      <c r="L60" s="35"/>
      <c r="M60" s="26"/>
      <c r="N60" s="30"/>
      <c r="O60" s="26"/>
      <c r="P60" s="30"/>
      <c r="Q60" s="26"/>
      <c r="R60" s="35"/>
      <c r="S60" s="41">
        <f>IF(AND(H60&lt;&gt;0,G60&lt;=5),VLOOKUP(H60,[1]баллы!$A$1:$F$101,G60+1),0)</f>
        <v>0</v>
      </c>
      <c r="T60" s="31">
        <f>IF(AND(J60&lt;&gt;0,I60&lt;=5),VLOOKUP(J60,[1]баллы!$A$1:$F$101,I60+1),0)</f>
        <v>0</v>
      </c>
      <c r="U60" s="31">
        <f>IF(AND(L60&lt;&gt;0,K60&lt;=5),VLOOKUP(L60,[1]баллы!$A$1:$F$101,K60+1),0)</f>
        <v>0</v>
      </c>
      <c r="V60" s="32">
        <v>0</v>
      </c>
      <c r="W60" s="32">
        <v>0</v>
      </c>
      <c r="X60" s="32">
        <f t="shared" si="1"/>
        <v>0</v>
      </c>
      <c r="Y60" s="31">
        <f>IF(AND(N60&lt;&gt;0,M60&lt;=5),VLOOKUP(N60,[1]баллы!$A$1:$F$101,M60+1),0)</f>
        <v>0</v>
      </c>
      <c r="Z60" s="31">
        <f>IF(AND(P60&lt;&gt;0,O60&lt;=5),VLOOKUP(P60,[1]баллы!$A$1:$F$101,O60+1),0)</f>
        <v>0</v>
      </c>
      <c r="AA60" s="31">
        <f>IF(AND(R60&lt;&gt;0,Q60&lt;=5),VLOOKUP(R60,[1]баллы!$A$1:$F$101,Q60+1),0)</f>
        <v>0</v>
      </c>
      <c r="AB60" s="33">
        <f t="shared" si="2"/>
        <v>0</v>
      </c>
      <c r="AC60" s="34" t="e">
        <f t="shared" si="3"/>
        <v>#DIV/0!</v>
      </c>
    </row>
    <row r="61" spans="1:34" s="38" customFormat="1">
      <c r="A61" s="27"/>
      <c r="B61" s="27"/>
      <c r="C61" s="27"/>
      <c r="D61" s="27"/>
      <c r="E61" s="27"/>
      <c r="F61" s="26">
        <f t="shared" si="0"/>
        <v>0</v>
      </c>
      <c r="G61" s="26"/>
      <c r="H61" s="35"/>
      <c r="I61" s="26"/>
      <c r="J61" s="35"/>
      <c r="K61" s="26"/>
      <c r="L61" s="35"/>
      <c r="M61" s="26"/>
      <c r="N61" s="30"/>
      <c r="O61" s="26"/>
      <c r="P61" s="30"/>
      <c r="Q61" s="26"/>
      <c r="R61" s="35"/>
      <c r="S61" s="41">
        <f>IF(AND(H61&lt;&gt;0,G61&lt;=5),VLOOKUP(H61,[1]баллы!$A$1:$F$101,G61+1),0)</f>
        <v>0</v>
      </c>
      <c r="T61" s="31">
        <f>IF(AND(J61&lt;&gt;0,I61&lt;=5),VLOOKUP(J61,[1]баллы!$A$1:$F$101,I61+1),0)</f>
        <v>0</v>
      </c>
      <c r="U61" s="31">
        <f>IF(AND(L61&lt;&gt;0,K61&lt;=5),VLOOKUP(L61,[1]баллы!$A$1:$F$101,K61+1),0)</f>
        <v>0</v>
      </c>
      <c r="V61" s="32">
        <v>0</v>
      </c>
      <c r="W61" s="32">
        <v>0</v>
      </c>
      <c r="X61" s="32">
        <f t="shared" si="1"/>
        <v>0</v>
      </c>
      <c r="Y61" s="31">
        <f>IF(AND(N61&lt;&gt;0,M61&lt;=5),VLOOKUP(N61,[1]баллы!$A$1:$F$101,M61+1),0)</f>
        <v>0</v>
      </c>
      <c r="Z61" s="31">
        <f>IF(AND(P61&lt;&gt;0,O61&lt;=5),VLOOKUP(P61,[1]баллы!$A$1:$F$101,O61+1),0)</f>
        <v>0</v>
      </c>
      <c r="AA61" s="31">
        <f>IF(AND(R61&lt;&gt;0,Q61&lt;=5),VLOOKUP(R61,[1]баллы!$A$1:$F$101,Q61+1),0)</f>
        <v>0</v>
      </c>
      <c r="AB61" s="33">
        <f t="shared" si="2"/>
        <v>0</v>
      </c>
      <c r="AC61" s="34" t="e">
        <f t="shared" si="3"/>
        <v>#DIV/0!</v>
      </c>
    </row>
    <row r="62" spans="1:34" s="38" customFormat="1">
      <c r="A62" s="27"/>
      <c r="B62" s="27"/>
      <c r="C62" s="27"/>
      <c r="D62" s="27"/>
      <c r="E62" s="27"/>
      <c r="F62" s="26">
        <f t="shared" si="0"/>
        <v>0</v>
      </c>
      <c r="G62" s="26"/>
      <c r="H62" s="35"/>
      <c r="I62" s="26"/>
      <c r="J62" s="35"/>
      <c r="K62" s="26"/>
      <c r="L62" s="35"/>
      <c r="M62" s="26"/>
      <c r="N62" s="30"/>
      <c r="O62" s="26"/>
      <c r="P62" s="30"/>
      <c r="Q62" s="26"/>
      <c r="R62" s="35"/>
      <c r="S62" s="41">
        <f>IF(AND(H62&lt;&gt;0,G62&lt;=5),VLOOKUP(H62,[1]баллы!$A$1:$F$101,G62+1),0)</f>
        <v>0</v>
      </c>
      <c r="T62" s="31">
        <f>IF(AND(J62&lt;&gt;0,I62&lt;=5),VLOOKUP(J62,[1]баллы!$A$1:$F$101,I62+1),0)</f>
        <v>0</v>
      </c>
      <c r="U62" s="31">
        <f>IF(AND(L62&lt;&gt;0,K62&lt;=5),VLOOKUP(L62,[1]баллы!$A$1:$F$101,K62+1),0)</f>
        <v>0</v>
      </c>
      <c r="V62" s="32">
        <v>0</v>
      </c>
      <c r="W62" s="32">
        <v>0</v>
      </c>
      <c r="X62" s="32">
        <f t="shared" si="1"/>
        <v>0</v>
      </c>
      <c r="Y62" s="31">
        <f>IF(AND(N62&lt;&gt;0,M62&lt;=5),VLOOKUP(N62,[1]баллы!$A$1:$F$101,M62+1),0)</f>
        <v>0</v>
      </c>
      <c r="Z62" s="31">
        <f>IF(AND(P62&lt;&gt;0,O62&lt;=5),VLOOKUP(P62,[1]баллы!$A$1:$F$101,O62+1),0)</f>
        <v>0</v>
      </c>
      <c r="AA62" s="31">
        <f>IF(AND(R62&lt;&gt;0,Q62&lt;=5),VLOOKUP(R62,[1]баллы!$A$1:$F$101,Q62+1),0)</f>
        <v>0</v>
      </c>
      <c r="AB62" s="33">
        <f t="shared" si="2"/>
        <v>0</v>
      </c>
      <c r="AC62" s="34" t="e">
        <f t="shared" si="3"/>
        <v>#DIV/0!</v>
      </c>
    </row>
    <row r="63" spans="1:34" s="38" customFormat="1">
      <c r="A63" s="27"/>
      <c r="B63" s="27"/>
      <c r="C63" s="27"/>
      <c r="D63" s="27"/>
      <c r="E63" s="27"/>
      <c r="F63" s="26">
        <f t="shared" si="0"/>
        <v>0</v>
      </c>
      <c r="G63" s="26"/>
      <c r="H63" s="35"/>
      <c r="I63" s="26"/>
      <c r="J63" s="35"/>
      <c r="K63" s="26"/>
      <c r="L63" s="35"/>
      <c r="M63" s="26"/>
      <c r="N63" s="30"/>
      <c r="O63" s="26"/>
      <c r="P63" s="30"/>
      <c r="Q63" s="26"/>
      <c r="R63" s="35"/>
      <c r="S63" s="41">
        <f>IF(AND(H63&lt;&gt;0,G63&lt;=5),VLOOKUP(H63,[1]баллы!$A$1:$F$101,G63+1),0)</f>
        <v>0</v>
      </c>
      <c r="T63" s="31">
        <f>IF(AND(J63&lt;&gt;0,I63&lt;=5),VLOOKUP(J63,[1]баллы!$A$1:$F$101,I63+1),0)</f>
        <v>0</v>
      </c>
      <c r="U63" s="31">
        <f>IF(AND(L63&lt;&gt;0,K63&lt;=5),VLOOKUP(L63,[1]баллы!$A$1:$F$101,K63+1),0)</f>
        <v>0</v>
      </c>
      <c r="V63" s="32">
        <v>0</v>
      </c>
      <c r="W63" s="32">
        <v>0</v>
      </c>
      <c r="X63" s="32">
        <f t="shared" si="1"/>
        <v>0</v>
      </c>
      <c r="Y63" s="31">
        <f>IF(AND(N63&lt;&gt;0,M63&lt;=5),VLOOKUP(N63,[1]баллы!$A$1:$F$101,M63+1),0)</f>
        <v>0</v>
      </c>
      <c r="Z63" s="31">
        <f>IF(AND(P63&lt;&gt;0,O63&lt;=5),VLOOKUP(P63,[1]баллы!$A$1:$F$101,O63+1),0)</f>
        <v>0</v>
      </c>
      <c r="AA63" s="31">
        <f>IF(AND(R63&lt;&gt;0,Q63&lt;=5),VLOOKUP(R63,[1]баллы!$A$1:$F$101,Q63+1),0)</f>
        <v>0</v>
      </c>
      <c r="AB63" s="33">
        <f t="shared" si="2"/>
        <v>0</v>
      </c>
      <c r="AC63" s="34" t="e">
        <f t="shared" si="3"/>
        <v>#DIV/0!</v>
      </c>
    </row>
    <row r="64" spans="1:34" s="38" customFormat="1">
      <c r="A64" s="26"/>
      <c r="B64" s="27"/>
      <c r="C64" s="27"/>
      <c r="D64" s="27"/>
      <c r="E64" s="37"/>
      <c r="F64" s="26">
        <f t="shared" si="0"/>
        <v>0</v>
      </c>
      <c r="G64" s="26"/>
      <c r="H64" s="35"/>
      <c r="I64" s="26"/>
      <c r="J64" s="35"/>
      <c r="K64" s="26"/>
      <c r="L64" s="35"/>
      <c r="M64" s="26"/>
      <c r="N64" s="30"/>
      <c r="O64" s="26"/>
      <c r="P64" s="30"/>
      <c r="Q64" s="26"/>
      <c r="R64" s="35"/>
      <c r="S64" s="41">
        <f>IF(AND(H64&lt;&gt;0,G64&lt;=5),VLOOKUP(H64,[1]баллы!$A$1:$F$101,G64+1),0)</f>
        <v>0</v>
      </c>
      <c r="T64" s="31">
        <f>IF(AND(J64&lt;&gt;0,I64&lt;=5),VLOOKUP(J64,[1]баллы!$A$1:$F$101,I64+1),0)</f>
        <v>0</v>
      </c>
      <c r="U64" s="31">
        <f>IF(AND(L64&lt;&gt;0,K64&lt;=5),VLOOKUP(L64,[1]баллы!$A$1:$F$101,K64+1),0)</f>
        <v>0</v>
      </c>
      <c r="V64" s="32">
        <v>0</v>
      </c>
      <c r="W64" s="32">
        <v>0</v>
      </c>
      <c r="X64" s="32">
        <f t="shared" si="1"/>
        <v>0</v>
      </c>
      <c r="Y64" s="31">
        <f>IF(AND(N64&lt;&gt;0,M64&lt;=5),VLOOKUP(N64,[1]баллы!$A$1:$F$101,M64+1),0)</f>
        <v>0</v>
      </c>
      <c r="Z64" s="31">
        <f>IF(AND(P64&lt;&gt;0,O64&lt;=5),VLOOKUP(P64,[1]баллы!$A$1:$F$101,O64+1),0)</f>
        <v>0</v>
      </c>
      <c r="AA64" s="31">
        <f>IF(AND(R64&lt;&gt;0,Q64&lt;=5),VLOOKUP(R64,[1]баллы!$A$1:$F$101,Q64+1),0)</f>
        <v>0</v>
      </c>
      <c r="AB64" s="33">
        <f t="shared" si="2"/>
        <v>0</v>
      </c>
      <c r="AC64" s="34" t="e">
        <f t="shared" si="3"/>
        <v>#DIV/0!</v>
      </c>
    </row>
    <row r="65" spans="1:29" s="38" customFormat="1">
      <c r="A65" s="26"/>
      <c r="B65" s="27"/>
      <c r="C65" s="27"/>
      <c r="D65" s="27"/>
      <c r="E65" s="37"/>
      <c r="F65" s="26">
        <f t="shared" si="0"/>
        <v>0</v>
      </c>
      <c r="G65" s="26"/>
      <c r="H65" s="35"/>
      <c r="I65" s="26"/>
      <c r="J65" s="35"/>
      <c r="K65" s="26"/>
      <c r="L65" s="35"/>
      <c r="M65" s="26"/>
      <c r="N65" s="30"/>
      <c r="O65" s="26"/>
      <c r="P65" s="30"/>
      <c r="Q65" s="26"/>
      <c r="R65" s="35"/>
      <c r="S65" s="41">
        <f>IF(AND(H65&lt;&gt;0,G65&lt;=5),VLOOKUP(H65,[1]баллы!$A$1:$F$101,G65+1),0)</f>
        <v>0</v>
      </c>
      <c r="T65" s="31">
        <f>IF(AND(J65&lt;&gt;0,I65&lt;=5),VLOOKUP(J65,[1]баллы!$A$1:$F$101,I65+1),0)</f>
        <v>0</v>
      </c>
      <c r="U65" s="31">
        <f>IF(AND(L65&lt;&gt;0,K65&lt;=5),VLOOKUP(L65,[1]баллы!$A$1:$F$101,K65+1),0)</f>
        <v>0</v>
      </c>
      <c r="V65" s="32">
        <v>0</v>
      </c>
      <c r="W65" s="32">
        <v>0</v>
      </c>
      <c r="X65" s="32">
        <f t="shared" si="1"/>
        <v>0</v>
      </c>
      <c r="Y65" s="31">
        <f>IF(AND(N65&lt;&gt;0,M65&lt;=5),VLOOKUP(N65,[1]баллы!$A$1:$F$101,M65+1),0)</f>
        <v>0</v>
      </c>
      <c r="Z65" s="31">
        <f>IF(AND(P65&lt;&gt;0,O65&lt;=5),VLOOKUP(P65,[1]баллы!$A$1:$F$101,O65+1),0)</f>
        <v>0</v>
      </c>
      <c r="AA65" s="31">
        <f>IF(AND(R65&lt;&gt;0,Q65&lt;=5),VLOOKUP(R65,[1]баллы!$A$1:$F$101,Q65+1),0)</f>
        <v>0</v>
      </c>
      <c r="AB65" s="33">
        <f t="shared" si="2"/>
        <v>0</v>
      </c>
      <c r="AC65" s="34" t="e">
        <f t="shared" si="3"/>
        <v>#DIV/0!</v>
      </c>
    </row>
    <row r="66" spans="1:29" s="38" customFormat="1">
      <c r="A66" s="26"/>
      <c r="B66" s="27"/>
      <c r="C66" s="27"/>
      <c r="D66" s="27"/>
      <c r="E66" s="37"/>
      <c r="F66" s="26">
        <f t="shared" si="0"/>
        <v>0</v>
      </c>
      <c r="G66" s="26"/>
      <c r="H66" s="35"/>
      <c r="I66" s="26"/>
      <c r="J66" s="35"/>
      <c r="K66" s="26"/>
      <c r="L66" s="35"/>
      <c r="M66" s="26"/>
      <c r="N66" s="30"/>
      <c r="O66" s="26"/>
      <c r="P66" s="30"/>
      <c r="Q66" s="26"/>
      <c r="R66" s="35"/>
      <c r="S66" s="41">
        <f>IF(AND(H66&lt;&gt;0,G66&lt;=5),VLOOKUP(H66,[1]баллы!$A$1:$F$101,G66+1),0)</f>
        <v>0</v>
      </c>
      <c r="T66" s="31">
        <f>IF(AND(J66&lt;&gt;0,I66&lt;=5),VLOOKUP(J66,[1]баллы!$A$1:$F$101,I66+1),0)</f>
        <v>0</v>
      </c>
      <c r="U66" s="31">
        <f>IF(AND(L66&lt;&gt;0,K66&lt;=5),VLOOKUP(L66,[1]баллы!$A$1:$F$101,K66+1),0)</f>
        <v>0</v>
      </c>
      <c r="V66" s="32">
        <v>0</v>
      </c>
      <c r="W66" s="32">
        <v>0</v>
      </c>
      <c r="X66" s="32">
        <f t="shared" si="1"/>
        <v>0</v>
      </c>
      <c r="Y66" s="31">
        <f>IF(AND(N66&lt;&gt;0,M66&lt;=5),VLOOKUP(N66,[1]баллы!$A$1:$F$101,M66+1),0)</f>
        <v>0</v>
      </c>
      <c r="Z66" s="31">
        <f>IF(AND(P66&lt;&gt;0,O66&lt;=5),VLOOKUP(P66,[1]баллы!$A$1:$F$101,O66+1),0)</f>
        <v>0</v>
      </c>
      <c r="AA66" s="31">
        <f>IF(AND(R66&lt;&gt;0,Q66&lt;=5),VLOOKUP(R66,[1]баллы!$A$1:$F$101,Q66+1),0)</f>
        <v>0</v>
      </c>
      <c r="AB66" s="33">
        <f t="shared" si="2"/>
        <v>0</v>
      </c>
      <c r="AC66" s="34" t="e">
        <f t="shared" si="3"/>
        <v>#DIV/0!</v>
      </c>
    </row>
    <row r="67" spans="1:29" s="38" customFormat="1">
      <c r="A67" s="26"/>
      <c r="B67" s="27"/>
      <c r="C67" s="27"/>
      <c r="D67" s="27"/>
      <c r="E67" s="37"/>
      <c r="F67" s="26">
        <f t="shared" ref="F67:F80" si="4">COUNTA(H67,J67,L67,N67,P67,R67)</f>
        <v>0</v>
      </c>
      <c r="G67" s="26"/>
      <c r="H67" s="35"/>
      <c r="I67" s="26"/>
      <c r="J67" s="35"/>
      <c r="K67" s="26"/>
      <c r="L67" s="35"/>
      <c r="M67" s="26"/>
      <c r="N67" s="30"/>
      <c r="O67" s="26"/>
      <c r="P67" s="30"/>
      <c r="Q67" s="26"/>
      <c r="R67" s="35"/>
      <c r="S67" s="41">
        <f>IF(AND(H67&lt;&gt;0,G67&lt;=5),VLOOKUP(H67,[1]баллы!$A$1:$F$101,G67+1),0)</f>
        <v>0</v>
      </c>
      <c r="T67" s="31">
        <f>IF(AND(J67&lt;&gt;0,I67&lt;=5),VLOOKUP(J67,[1]баллы!$A$1:$F$101,I67+1),0)</f>
        <v>0</v>
      </c>
      <c r="U67" s="31">
        <f>IF(AND(L67&lt;&gt;0,K67&lt;=5),VLOOKUP(L67,[1]баллы!$A$1:$F$101,K67+1),0)</f>
        <v>0</v>
      </c>
      <c r="V67" s="32">
        <v>0</v>
      </c>
      <c r="W67" s="32">
        <v>0</v>
      </c>
      <c r="X67" s="32">
        <f t="shared" ref="X67:X80" si="5">ABS(W67-V67)*5</f>
        <v>0</v>
      </c>
      <c r="Y67" s="31">
        <f>IF(AND(N67&lt;&gt;0,M67&lt;=5),VLOOKUP(N67,[1]баллы!$A$1:$F$101,M67+1),0)</f>
        <v>0</v>
      </c>
      <c r="Z67" s="31">
        <f>IF(AND(P67&lt;&gt;0,O67&lt;=5),VLOOKUP(P67,[1]баллы!$A$1:$F$101,O67+1),0)</f>
        <v>0</v>
      </c>
      <c r="AA67" s="31">
        <f>IF(AND(R67&lt;&gt;0,Q67&lt;=5),VLOOKUP(R67,[1]баллы!$A$1:$F$101,Q67+1),0)</f>
        <v>0</v>
      </c>
      <c r="AB67" s="33">
        <f t="shared" ref="AB67:AB98" si="6">S67+T67+U67+X67+Y67+Z67+AA67</f>
        <v>0</v>
      </c>
      <c r="AC67" s="34" t="e">
        <f t="shared" ref="AC67:AC98" si="7">AB67/F67</f>
        <v>#DIV/0!</v>
      </c>
    </row>
    <row r="68" spans="1:29" s="38" customFormat="1">
      <c r="A68" s="26"/>
      <c r="B68" s="27"/>
      <c r="C68" s="27"/>
      <c r="D68" s="27"/>
      <c r="E68" s="37"/>
      <c r="F68" s="26">
        <f t="shared" si="4"/>
        <v>0</v>
      </c>
      <c r="G68" s="26"/>
      <c r="H68" s="35"/>
      <c r="I68" s="26"/>
      <c r="J68" s="35"/>
      <c r="K68" s="26"/>
      <c r="L68" s="35"/>
      <c r="M68" s="26"/>
      <c r="N68" s="30"/>
      <c r="O68" s="26"/>
      <c r="P68" s="30"/>
      <c r="Q68" s="26"/>
      <c r="R68" s="35"/>
      <c r="S68" s="41">
        <f>IF(AND(H68&lt;&gt;0,G68&lt;=5),VLOOKUP(H68,[1]баллы!$A$1:$F$101,G68+1),0)</f>
        <v>0</v>
      </c>
      <c r="T68" s="31">
        <f>IF(AND(J68&lt;&gt;0,I68&lt;=5),VLOOKUP(J68,[1]баллы!$A$1:$F$101,I68+1),0)</f>
        <v>0</v>
      </c>
      <c r="U68" s="31">
        <f>IF(AND(L68&lt;&gt;0,K68&lt;=5),VLOOKUP(L68,[1]баллы!$A$1:$F$101,K68+1),0)</f>
        <v>0</v>
      </c>
      <c r="V68" s="32">
        <v>0</v>
      </c>
      <c r="W68" s="32">
        <v>0</v>
      </c>
      <c r="X68" s="32">
        <f t="shared" si="5"/>
        <v>0</v>
      </c>
      <c r="Y68" s="31">
        <f>IF(AND(N68&lt;&gt;0,M68&lt;=5),VLOOKUP(N68,[1]баллы!$A$1:$F$101,M68+1),0)</f>
        <v>0</v>
      </c>
      <c r="Z68" s="31">
        <f>IF(AND(P68&lt;&gt;0,O68&lt;=5),VLOOKUP(P68,[1]баллы!$A$1:$F$101,O68+1),0)</f>
        <v>0</v>
      </c>
      <c r="AA68" s="31">
        <f>IF(AND(R68&lt;&gt;0,Q68&lt;=5),VLOOKUP(R68,[1]баллы!$A$1:$F$101,Q68+1),0)</f>
        <v>0</v>
      </c>
      <c r="AB68" s="33">
        <f t="shared" si="6"/>
        <v>0</v>
      </c>
      <c r="AC68" s="34" t="e">
        <f t="shared" si="7"/>
        <v>#DIV/0!</v>
      </c>
    </row>
    <row r="69" spans="1:29" s="38" customFormat="1">
      <c r="A69" s="26"/>
      <c r="B69" s="27"/>
      <c r="C69" s="27"/>
      <c r="D69" s="27"/>
      <c r="E69" s="37"/>
      <c r="F69" s="26">
        <f t="shared" si="4"/>
        <v>0</v>
      </c>
      <c r="G69" s="26"/>
      <c r="H69" s="35"/>
      <c r="I69" s="26"/>
      <c r="J69" s="35"/>
      <c r="K69" s="26"/>
      <c r="L69" s="35"/>
      <c r="M69" s="26"/>
      <c r="N69" s="30"/>
      <c r="O69" s="26"/>
      <c r="P69" s="30"/>
      <c r="Q69" s="26"/>
      <c r="R69" s="35"/>
      <c r="S69" s="41">
        <f>IF(AND(H69&lt;&gt;0,G69&lt;=5),VLOOKUP(H69,[1]баллы!$A$1:$F$101,G69+1),0)</f>
        <v>0</v>
      </c>
      <c r="T69" s="31">
        <f>IF(AND(J69&lt;&gt;0,I69&lt;=5),VLOOKUP(J69,[1]баллы!$A$1:$F$101,I69+1),0)</f>
        <v>0</v>
      </c>
      <c r="U69" s="31">
        <f>IF(AND(L69&lt;&gt;0,K69&lt;=5),VLOOKUP(L69,[1]баллы!$A$1:$F$101,K69+1),0)</f>
        <v>0</v>
      </c>
      <c r="V69" s="32">
        <v>0</v>
      </c>
      <c r="W69" s="32">
        <v>0</v>
      </c>
      <c r="X69" s="32">
        <f t="shared" si="5"/>
        <v>0</v>
      </c>
      <c r="Y69" s="31">
        <f>IF(AND(N69&lt;&gt;0,M69&lt;=5),VLOOKUP(N69,[1]баллы!$A$1:$F$101,M69+1),0)</f>
        <v>0</v>
      </c>
      <c r="Z69" s="31">
        <f>IF(AND(P69&lt;&gt;0,O69&lt;=5),VLOOKUP(P69,[1]баллы!$A$1:$F$101,O69+1),0)</f>
        <v>0</v>
      </c>
      <c r="AA69" s="31">
        <f>IF(AND(R69&lt;&gt;0,Q69&lt;=5),VLOOKUP(R69,[1]баллы!$A$1:$F$101,Q69+1),0)</f>
        <v>0</v>
      </c>
      <c r="AB69" s="33">
        <f t="shared" si="6"/>
        <v>0</v>
      </c>
      <c r="AC69" s="34" t="e">
        <f t="shared" si="7"/>
        <v>#DIV/0!</v>
      </c>
    </row>
    <row r="70" spans="1:29" s="38" customFormat="1">
      <c r="A70" s="26"/>
      <c r="B70" s="27"/>
      <c r="C70" s="27"/>
      <c r="D70" s="27"/>
      <c r="E70" s="37"/>
      <c r="F70" s="26">
        <f t="shared" si="4"/>
        <v>0</v>
      </c>
      <c r="G70" s="26"/>
      <c r="H70" s="35"/>
      <c r="I70" s="26"/>
      <c r="J70" s="35"/>
      <c r="K70" s="26"/>
      <c r="L70" s="35"/>
      <c r="M70" s="26"/>
      <c r="N70" s="30"/>
      <c r="O70" s="26"/>
      <c r="P70" s="30"/>
      <c r="Q70" s="26"/>
      <c r="R70" s="35"/>
      <c r="S70" s="41">
        <f>IF(AND(H70&lt;&gt;0,G70&lt;=5),VLOOKUP(H70,[1]баллы!$A$1:$F$101,G70+1),0)</f>
        <v>0</v>
      </c>
      <c r="T70" s="31">
        <f>IF(AND(J70&lt;&gt;0,I70&lt;=5),VLOOKUP(J70,[1]баллы!$A$1:$F$101,I70+1),0)</f>
        <v>0</v>
      </c>
      <c r="U70" s="31">
        <f>IF(AND(L70&lt;&gt;0,K70&lt;=5),VLOOKUP(L70,[1]баллы!$A$1:$F$101,K70+1),0)</f>
        <v>0</v>
      </c>
      <c r="V70" s="32">
        <v>0</v>
      </c>
      <c r="W70" s="32">
        <v>0</v>
      </c>
      <c r="X70" s="32">
        <f t="shared" si="5"/>
        <v>0</v>
      </c>
      <c r="Y70" s="31">
        <f>IF(AND(N70&lt;&gt;0,M70&lt;=5),VLOOKUP(N70,[1]баллы!$A$1:$F$101,M70+1),0)</f>
        <v>0</v>
      </c>
      <c r="Z70" s="31">
        <f>IF(AND(P70&lt;&gt;0,O70&lt;=5),VLOOKUP(P70,[1]баллы!$A$1:$F$101,O70+1),0)</f>
        <v>0</v>
      </c>
      <c r="AA70" s="31">
        <f>IF(AND(R70&lt;&gt;0,Q70&lt;=5),VLOOKUP(R70,[1]баллы!$A$1:$F$101,Q70+1),0)</f>
        <v>0</v>
      </c>
      <c r="AB70" s="33">
        <f t="shared" si="6"/>
        <v>0</v>
      </c>
      <c r="AC70" s="34" t="e">
        <f t="shared" si="7"/>
        <v>#DIV/0!</v>
      </c>
    </row>
    <row r="71" spans="1:29" s="38" customFormat="1">
      <c r="A71" s="26"/>
      <c r="B71" s="27"/>
      <c r="C71" s="27"/>
      <c r="D71" s="27"/>
      <c r="E71" s="37"/>
      <c r="F71" s="26">
        <f t="shared" si="4"/>
        <v>0</v>
      </c>
      <c r="G71" s="26"/>
      <c r="H71" s="35"/>
      <c r="I71" s="26"/>
      <c r="J71" s="35"/>
      <c r="K71" s="26"/>
      <c r="L71" s="35"/>
      <c r="M71" s="26"/>
      <c r="N71" s="30"/>
      <c r="O71" s="26"/>
      <c r="P71" s="30"/>
      <c r="Q71" s="26"/>
      <c r="R71" s="35"/>
      <c r="S71" s="41">
        <f>IF(AND(H71&lt;&gt;0,G71&lt;=5),VLOOKUP(H71,[1]баллы!$A$1:$F$101,G71+1),0)</f>
        <v>0</v>
      </c>
      <c r="T71" s="31">
        <f>IF(AND(J71&lt;&gt;0,I71&lt;=5),VLOOKUP(J71,[1]баллы!$A$1:$F$101,I71+1),0)</f>
        <v>0</v>
      </c>
      <c r="U71" s="31">
        <f>IF(AND(L71&lt;&gt;0,K71&lt;=5),VLOOKUP(L71,[1]баллы!$A$1:$F$101,K71+1),0)</f>
        <v>0</v>
      </c>
      <c r="V71" s="32">
        <v>0</v>
      </c>
      <c r="W71" s="32">
        <v>0</v>
      </c>
      <c r="X71" s="32">
        <f t="shared" si="5"/>
        <v>0</v>
      </c>
      <c r="Y71" s="31">
        <f>IF(AND(N71&lt;&gt;0,M71&lt;=5),VLOOKUP(N71,[1]баллы!$A$1:$F$101,M71+1),0)</f>
        <v>0</v>
      </c>
      <c r="Z71" s="31">
        <f>IF(AND(P71&lt;&gt;0,O71&lt;=5),VLOOKUP(P71,[1]баллы!$A$1:$F$101,O71+1),0)</f>
        <v>0</v>
      </c>
      <c r="AA71" s="31">
        <f>IF(AND(R71&lt;&gt;0,Q71&lt;=5),VLOOKUP(R71,[1]баллы!$A$1:$F$101,Q71+1),0)</f>
        <v>0</v>
      </c>
      <c r="AB71" s="33">
        <f t="shared" si="6"/>
        <v>0</v>
      </c>
      <c r="AC71" s="34" t="e">
        <f t="shared" si="7"/>
        <v>#DIV/0!</v>
      </c>
    </row>
    <row r="72" spans="1:29" s="38" customFormat="1">
      <c r="A72" s="26"/>
      <c r="B72" s="27"/>
      <c r="C72" s="27"/>
      <c r="D72" s="27"/>
      <c r="E72" s="37"/>
      <c r="F72" s="26">
        <f t="shared" si="4"/>
        <v>0</v>
      </c>
      <c r="G72" s="26"/>
      <c r="H72" s="35"/>
      <c r="I72" s="26"/>
      <c r="J72" s="35"/>
      <c r="K72" s="26"/>
      <c r="L72" s="35"/>
      <c r="M72" s="26"/>
      <c r="N72" s="30"/>
      <c r="O72" s="26"/>
      <c r="P72" s="30"/>
      <c r="Q72" s="26"/>
      <c r="R72" s="35"/>
      <c r="S72" s="41">
        <f>IF(AND(H72&lt;&gt;0,G72&lt;=5),VLOOKUP(H72,[1]баллы!$A$1:$F$101,G72+1),0)</f>
        <v>0</v>
      </c>
      <c r="T72" s="31">
        <f>IF(AND(J72&lt;&gt;0,I72&lt;=5),VLOOKUP(J72,[1]баллы!$A$1:$F$101,I72+1),0)</f>
        <v>0</v>
      </c>
      <c r="U72" s="31">
        <f>IF(AND(L72&lt;&gt;0,K72&lt;=5),VLOOKUP(L72,[1]баллы!$A$1:$F$101,K72+1),0)</f>
        <v>0</v>
      </c>
      <c r="V72" s="32">
        <v>0</v>
      </c>
      <c r="W72" s="32">
        <v>0</v>
      </c>
      <c r="X72" s="32">
        <f t="shared" si="5"/>
        <v>0</v>
      </c>
      <c r="Y72" s="31">
        <f>IF(AND(N72&lt;&gt;0,M72&lt;=5),VLOOKUP(N72,[1]баллы!$A$1:$F$101,M72+1),0)</f>
        <v>0</v>
      </c>
      <c r="Z72" s="31">
        <f>IF(AND(P72&lt;&gt;0,O72&lt;=5),VLOOKUP(P72,[1]баллы!$A$1:$F$101,O72+1),0)</f>
        <v>0</v>
      </c>
      <c r="AA72" s="31">
        <f>IF(AND(R72&lt;&gt;0,Q72&lt;=5),VLOOKUP(R72,[1]баллы!$A$1:$F$101,Q72+1),0)</f>
        <v>0</v>
      </c>
      <c r="AB72" s="33">
        <f t="shared" si="6"/>
        <v>0</v>
      </c>
      <c r="AC72" s="34" t="e">
        <f t="shared" si="7"/>
        <v>#DIV/0!</v>
      </c>
    </row>
    <row r="73" spans="1:29" s="38" customFormat="1">
      <c r="A73" s="26"/>
      <c r="B73" s="27"/>
      <c r="C73" s="27"/>
      <c r="D73" s="27"/>
      <c r="E73" s="37"/>
      <c r="F73" s="26">
        <f t="shared" si="4"/>
        <v>0</v>
      </c>
      <c r="G73" s="26"/>
      <c r="H73" s="35"/>
      <c r="I73" s="26"/>
      <c r="J73" s="35"/>
      <c r="K73" s="26"/>
      <c r="L73" s="35"/>
      <c r="M73" s="26"/>
      <c r="N73" s="30"/>
      <c r="O73" s="26"/>
      <c r="P73" s="30"/>
      <c r="Q73" s="26"/>
      <c r="R73" s="35"/>
      <c r="S73" s="41">
        <f>IF(AND(H73&lt;&gt;0,G73&lt;=5),VLOOKUP(H73,[1]баллы!$A$1:$F$101,G73+1),0)</f>
        <v>0</v>
      </c>
      <c r="T73" s="31">
        <f>IF(AND(J73&lt;&gt;0,I73&lt;=5),VLOOKUP(J73,[1]баллы!$A$1:$F$101,I73+1),0)</f>
        <v>0</v>
      </c>
      <c r="U73" s="31">
        <f>IF(AND(L73&lt;&gt;0,K73&lt;=5),VLOOKUP(L73,[1]баллы!$A$1:$F$101,K73+1),0)</f>
        <v>0</v>
      </c>
      <c r="V73" s="32">
        <v>0</v>
      </c>
      <c r="W73" s="32">
        <v>0</v>
      </c>
      <c r="X73" s="32">
        <f t="shared" si="5"/>
        <v>0</v>
      </c>
      <c r="Y73" s="31">
        <f>IF(AND(N73&lt;&gt;0,M73&lt;=5),VLOOKUP(N73,[1]баллы!$A$1:$F$101,M73+1),0)</f>
        <v>0</v>
      </c>
      <c r="Z73" s="31">
        <f>IF(AND(P73&lt;&gt;0,O73&lt;=5),VLOOKUP(P73,[1]баллы!$A$1:$F$101,O73+1),0)</f>
        <v>0</v>
      </c>
      <c r="AA73" s="31">
        <f>IF(AND(R73&lt;&gt;0,Q73&lt;=5),VLOOKUP(R73,[1]баллы!$A$1:$F$101,Q73+1),0)</f>
        <v>0</v>
      </c>
      <c r="AB73" s="33">
        <f t="shared" si="6"/>
        <v>0</v>
      </c>
      <c r="AC73" s="34" t="e">
        <f t="shared" si="7"/>
        <v>#DIV/0!</v>
      </c>
    </row>
    <row r="74" spans="1:29" s="38" customFormat="1">
      <c r="A74" s="26"/>
      <c r="B74" s="27"/>
      <c r="C74" s="27"/>
      <c r="D74" s="27"/>
      <c r="E74" s="37"/>
      <c r="F74" s="26">
        <f t="shared" si="4"/>
        <v>0</v>
      </c>
      <c r="G74" s="26"/>
      <c r="H74" s="35"/>
      <c r="I74" s="26"/>
      <c r="J74" s="35"/>
      <c r="K74" s="26"/>
      <c r="L74" s="35"/>
      <c r="M74" s="26"/>
      <c r="N74" s="30"/>
      <c r="O74" s="26"/>
      <c r="P74" s="30"/>
      <c r="Q74" s="26"/>
      <c r="R74" s="35"/>
      <c r="S74" s="41">
        <f>IF(AND(H74&lt;&gt;0,G74&lt;=5),VLOOKUP(H74,[1]баллы!$A$1:$F$101,G74+1),0)</f>
        <v>0</v>
      </c>
      <c r="T74" s="31">
        <f>IF(AND(J74&lt;&gt;0,I74&lt;=5),VLOOKUP(J74,[1]баллы!$A$1:$F$101,I74+1),0)</f>
        <v>0</v>
      </c>
      <c r="U74" s="31">
        <f>IF(AND(L74&lt;&gt;0,K74&lt;=5),VLOOKUP(L74,[1]баллы!$A$1:$F$101,K74+1),0)</f>
        <v>0</v>
      </c>
      <c r="V74" s="32">
        <v>0</v>
      </c>
      <c r="W74" s="32">
        <v>0</v>
      </c>
      <c r="X74" s="32">
        <f t="shared" si="5"/>
        <v>0</v>
      </c>
      <c r="Y74" s="31">
        <f>IF(AND(N74&lt;&gt;0,M74&lt;=5),VLOOKUP(N74,[1]баллы!$A$1:$F$101,M74+1),0)</f>
        <v>0</v>
      </c>
      <c r="Z74" s="31">
        <f>IF(AND(P74&lt;&gt;0,O74&lt;=5),VLOOKUP(P74,[1]баллы!$A$1:$F$101,O74+1),0)</f>
        <v>0</v>
      </c>
      <c r="AA74" s="31">
        <f>IF(AND(R74&lt;&gt;0,Q74&lt;=5),VLOOKUP(R74,[1]баллы!$A$1:$F$101,Q74+1),0)</f>
        <v>0</v>
      </c>
      <c r="AB74" s="33">
        <f t="shared" si="6"/>
        <v>0</v>
      </c>
      <c r="AC74" s="34" t="e">
        <f t="shared" si="7"/>
        <v>#DIV/0!</v>
      </c>
    </row>
    <row r="75" spans="1:29" s="38" customFormat="1">
      <c r="A75" s="26"/>
      <c r="B75" s="27"/>
      <c r="C75" s="27"/>
      <c r="D75" s="27"/>
      <c r="E75" s="37"/>
      <c r="F75" s="26">
        <f t="shared" si="4"/>
        <v>0</v>
      </c>
      <c r="G75" s="26"/>
      <c r="H75" s="35"/>
      <c r="I75" s="26"/>
      <c r="J75" s="35"/>
      <c r="K75" s="26"/>
      <c r="L75" s="35"/>
      <c r="M75" s="26"/>
      <c r="N75" s="30"/>
      <c r="O75" s="26"/>
      <c r="P75" s="30"/>
      <c r="Q75" s="26"/>
      <c r="R75" s="35"/>
      <c r="S75" s="41">
        <f>IF(AND(H75&lt;&gt;0,G75&lt;=5),VLOOKUP(H75,[1]баллы!$A$1:$F$101,G75+1),0)</f>
        <v>0</v>
      </c>
      <c r="T75" s="31">
        <f>IF(AND(J75&lt;&gt;0,I75&lt;=5),VLOOKUP(J75,[1]баллы!$A$1:$F$101,I75+1),0)</f>
        <v>0</v>
      </c>
      <c r="U75" s="31">
        <f>IF(AND(L75&lt;&gt;0,K75&lt;=5),VLOOKUP(L75,[1]баллы!$A$1:$F$101,K75+1),0)</f>
        <v>0</v>
      </c>
      <c r="V75" s="32">
        <v>0</v>
      </c>
      <c r="W75" s="32">
        <v>0</v>
      </c>
      <c r="X75" s="32">
        <f t="shared" si="5"/>
        <v>0</v>
      </c>
      <c r="Y75" s="31">
        <f>IF(AND(N75&lt;&gt;0,M75&lt;=5),VLOOKUP(N75,[1]баллы!$A$1:$F$101,M75+1),0)</f>
        <v>0</v>
      </c>
      <c r="Z75" s="31">
        <f>IF(AND(P75&lt;&gt;0,O75&lt;=5),VLOOKUP(P75,[1]баллы!$A$1:$F$101,O75+1),0)</f>
        <v>0</v>
      </c>
      <c r="AA75" s="31">
        <f>IF(AND(R75&lt;&gt;0,Q75&lt;=5),VLOOKUP(R75,[1]баллы!$A$1:$F$101,Q75+1),0)</f>
        <v>0</v>
      </c>
      <c r="AB75" s="33">
        <f t="shared" si="6"/>
        <v>0</v>
      </c>
      <c r="AC75" s="34" t="e">
        <f t="shared" si="7"/>
        <v>#DIV/0!</v>
      </c>
    </row>
    <row r="76" spans="1:29" s="38" customFormat="1">
      <c r="A76" s="26"/>
      <c r="B76" s="27"/>
      <c r="C76" s="27"/>
      <c r="D76" s="27"/>
      <c r="E76" s="37"/>
      <c r="F76" s="26">
        <f t="shared" si="4"/>
        <v>0</v>
      </c>
      <c r="G76" s="26"/>
      <c r="H76" s="35"/>
      <c r="I76" s="26"/>
      <c r="J76" s="35"/>
      <c r="K76" s="26"/>
      <c r="L76" s="35"/>
      <c r="M76" s="26"/>
      <c r="N76" s="30"/>
      <c r="O76" s="26"/>
      <c r="P76" s="30"/>
      <c r="Q76" s="26"/>
      <c r="R76" s="35"/>
      <c r="S76" s="41">
        <f>IF(AND(H76&lt;&gt;0,G76&lt;=5),VLOOKUP(H76,[1]баллы!$A$1:$F$101,G76+1),0)</f>
        <v>0</v>
      </c>
      <c r="T76" s="31">
        <f>IF(AND(J76&lt;&gt;0,I76&lt;=5),VLOOKUP(J76,[1]баллы!$A$1:$F$101,I76+1),0)</f>
        <v>0</v>
      </c>
      <c r="U76" s="31">
        <f>IF(AND(L76&lt;&gt;0,K76&lt;=5),VLOOKUP(L76,[1]баллы!$A$1:$F$101,K76+1),0)</f>
        <v>0</v>
      </c>
      <c r="V76" s="32">
        <v>0</v>
      </c>
      <c r="W76" s="32">
        <v>0</v>
      </c>
      <c r="X76" s="32">
        <f t="shared" si="5"/>
        <v>0</v>
      </c>
      <c r="Y76" s="31">
        <f>IF(AND(N76&lt;&gt;0,M76&lt;=5),VLOOKUP(N76,[1]баллы!$A$1:$F$101,M76+1),0)</f>
        <v>0</v>
      </c>
      <c r="Z76" s="31">
        <f>IF(AND(P76&lt;&gt;0,O76&lt;=5),VLOOKUP(P76,[1]баллы!$A$1:$F$101,O76+1),0)</f>
        <v>0</v>
      </c>
      <c r="AA76" s="31">
        <f>IF(AND(R76&lt;&gt;0,Q76&lt;=5),VLOOKUP(R76,[1]баллы!$A$1:$F$101,Q76+1),0)</f>
        <v>0</v>
      </c>
      <c r="AB76" s="33">
        <f t="shared" si="6"/>
        <v>0</v>
      </c>
      <c r="AC76" s="34" t="e">
        <f t="shared" si="7"/>
        <v>#DIV/0!</v>
      </c>
    </row>
    <row r="77" spans="1:29" s="38" customFormat="1">
      <c r="A77" s="26"/>
      <c r="B77" s="27"/>
      <c r="C77" s="27"/>
      <c r="D77" s="27"/>
      <c r="E77" s="37"/>
      <c r="F77" s="26">
        <f t="shared" si="4"/>
        <v>0</v>
      </c>
      <c r="G77" s="26"/>
      <c r="H77" s="35"/>
      <c r="I77" s="26"/>
      <c r="J77" s="35"/>
      <c r="K77" s="26"/>
      <c r="L77" s="35"/>
      <c r="M77" s="26"/>
      <c r="N77" s="30"/>
      <c r="O77" s="26"/>
      <c r="P77" s="30"/>
      <c r="Q77" s="26"/>
      <c r="R77" s="35"/>
      <c r="S77" s="41">
        <f>IF(AND(H77&lt;&gt;0,G77&lt;=5),VLOOKUP(H77,[1]баллы!$A$1:$F$101,G77+1),0)</f>
        <v>0</v>
      </c>
      <c r="T77" s="31">
        <f>IF(AND(J77&lt;&gt;0,I77&lt;=5),VLOOKUP(J77,[1]баллы!$A$1:$F$101,I77+1),0)</f>
        <v>0</v>
      </c>
      <c r="U77" s="31">
        <f>IF(AND(L77&lt;&gt;0,K77&lt;=5),VLOOKUP(L77,[1]баллы!$A$1:$F$101,K77+1),0)</f>
        <v>0</v>
      </c>
      <c r="V77" s="32">
        <v>0</v>
      </c>
      <c r="W77" s="32">
        <v>0</v>
      </c>
      <c r="X77" s="32">
        <f t="shared" si="5"/>
        <v>0</v>
      </c>
      <c r="Y77" s="31">
        <f>IF(AND(N77&lt;&gt;0,M77&lt;=5),VLOOKUP(N77,[1]баллы!$A$1:$F$101,M77+1),0)</f>
        <v>0</v>
      </c>
      <c r="Z77" s="31">
        <f>IF(AND(P77&lt;&gt;0,O77&lt;=5),VLOOKUP(P77,[1]баллы!$A$1:$F$101,O77+1),0)</f>
        <v>0</v>
      </c>
      <c r="AA77" s="31">
        <f>IF(AND(R77&lt;&gt;0,Q77&lt;=5),VLOOKUP(R77,[1]баллы!$A$1:$F$101,Q77+1),0)</f>
        <v>0</v>
      </c>
      <c r="AB77" s="33">
        <f t="shared" si="6"/>
        <v>0</v>
      </c>
      <c r="AC77" s="34" t="e">
        <f t="shared" si="7"/>
        <v>#DIV/0!</v>
      </c>
    </row>
    <row r="78" spans="1:29" s="38" customFormat="1">
      <c r="A78" s="26"/>
      <c r="B78" s="27"/>
      <c r="C78" s="27"/>
      <c r="D78" s="27"/>
      <c r="E78" s="37"/>
      <c r="F78" s="26">
        <f t="shared" si="4"/>
        <v>0</v>
      </c>
      <c r="G78" s="26"/>
      <c r="H78" s="35"/>
      <c r="I78" s="26"/>
      <c r="J78" s="35"/>
      <c r="K78" s="26"/>
      <c r="L78" s="35"/>
      <c r="M78" s="26"/>
      <c r="N78" s="30"/>
      <c r="O78" s="26"/>
      <c r="P78" s="30"/>
      <c r="Q78" s="26"/>
      <c r="R78" s="35"/>
      <c r="S78" s="41">
        <f>IF(AND(H78&lt;&gt;0,G78&lt;=5),VLOOKUP(H78,[1]баллы!$A$1:$F$101,G78+1),0)</f>
        <v>0</v>
      </c>
      <c r="T78" s="31">
        <f>IF(AND(J78&lt;&gt;0,I78&lt;=5),VLOOKUP(J78,[1]баллы!$A$1:$F$101,I78+1),0)</f>
        <v>0</v>
      </c>
      <c r="U78" s="31">
        <f>IF(AND(L78&lt;&gt;0,K78&lt;=5),VLOOKUP(L78,[1]баллы!$A$1:$F$101,K78+1),0)</f>
        <v>0</v>
      </c>
      <c r="V78" s="32">
        <v>0</v>
      </c>
      <c r="W78" s="32">
        <v>0</v>
      </c>
      <c r="X78" s="32">
        <f t="shared" si="5"/>
        <v>0</v>
      </c>
      <c r="Y78" s="31">
        <f>IF(AND(N78&lt;&gt;0,M78&lt;=5),VLOOKUP(N78,[1]баллы!$A$1:$F$101,M78+1),0)</f>
        <v>0</v>
      </c>
      <c r="Z78" s="31">
        <f>IF(AND(P78&lt;&gt;0,O78&lt;=5),VLOOKUP(P78,[1]баллы!$A$1:$F$101,O78+1),0)</f>
        <v>0</v>
      </c>
      <c r="AA78" s="31">
        <f>IF(AND(R78&lt;&gt;0,Q78&lt;=5),VLOOKUP(R78,[1]баллы!$A$1:$F$101,Q78+1),0)</f>
        <v>0</v>
      </c>
      <c r="AB78" s="33">
        <f t="shared" si="6"/>
        <v>0</v>
      </c>
      <c r="AC78" s="34" t="e">
        <f t="shared" si="7"/>
        <v>#DIV/0!</v>
      </c>
    </row>
    <row r="79" spans="1:29" s="38" customFormat="1">
      <c r="A79" s="26"/>
      <c r="B79" s="27"/>
      <c r="C79" s="27"/>
      <c r="D79" s="27"/>
      <c r="E79" s="37"/>
      <c r="F79" s="26">
        <f t="shared" si="4"/>
        <v>0</v>
      </c>
      <c r="G79" s="26"/>
      <c r="H79" s="35"/>
      <c r="I79" s="26"/>
      <c r="J79" s="35"/>
      <c r="K79" s="26"/>
      <c r="L79" s="35"/>
      <c r="M79" s="26"/>
      <c r="N79" s="30"/>
      <c r="O79" s="26"/>
      <c r="P79" s="30"/>
      <c r="Q79" s="26"/>
      <c r="R79" s="35"/>
      <c r="S79" s="41">
        <f>IF(AND(H79&lt;&gt;0,G79&lt;=5),VLOOKUP(H79,[1]баллы!$A$1:$F$101,G79+1),0)</f>
        <v>0</v>
      </c>
      <c r="T79" s="31">
        <f>IF(AND(J79&lt;&gt;0,I79&lt;=5),VLOOKUP(J79,[1]баллы!$A$1:$F$101,I79+1),0)</f>
        <v>0</v>
      </c>
      <c r="U79" s="31">
        <f>IF(AND(L79&lt;&gt;0,K79&lt;=5),VLOOKUP(L79,[1]баллы!$A$1:$F$101,K79+1),0)</f>
        <v>0</v>
      </c>
      <c r="V79" s="32">
        <v>0</v>
      </c>
      <c r="W79" s="32">
        <v>0</v>
      </c>
      <c r="X79" s="32">
        <f t="shared" si="5"/>
        <v>0</v>
      </c>
      <c r="Y79" s="31">
        <f>IF(AND(N79&lt;&gt;0,M79&lt;=5),VLOOKUP(N79,[1]баллы!$A$1:$F$101,M79+1),0)</f>
        <v>0</v>
      </c>
      <c r="Z79" s="31">
        <f>IF(AND(P79&lt;&gt;0,O79&lt;=5),VLOOKUP(P79,[1]баллы!$A$1:$F$101,O79+1),0)</f>
        <v>0</v>
      </c>
      <c r="AA79" s="31">
        <f>IF(AND(R79&lt;&gt;0,Q79&lt;=5),VLOOKUP(R79,[1]баллы!$A$1:$F$101,Q79+1),0)</f>
        <v>0</v>
      </c>
      <c r="AB79" s="33">
        <f t="shared" si="6"/>
        <v>0</v>
      </c>
      <c r="AC79" s="34" t="e">
        <f t="shared" si="7"/>
        <v>#DIV/0!</v>
      </c>
    </row>
    <row r="80" spans="1:29" s="38" customFormat="1">
      <c r="A80" s="26"/>
      <c r="B80" s="27"/>
      <c r="C80" s="27"/>
      <c r="D80" s="27"/>
      <c r="E80" s="37"/>
      <c r="F80" s="26">
        <f t="shared" si="4"/>
        <v>0</v>
      </c>
      <c r="G80" s="26"/>
      <c r="H80" s="35"/>
      <c r="I80" s="26"/>
      <c r="J80" s="35"/>
      <c r="K80" s="26"/>
      <c r="L80" s="35"/>
      <c r="M80" s="26"/>
      <c r="N80" s="30"/>
      <c r="O80" s="26"/>
      <c r="P80" s="30"/>
      <c r="Q80" s="26"/>
      <c r="R80" s="35"/>
      <c r="S80" s="41">
        <f>IF(AND(H80&lt;&gt;0,G80&lt;=5),VLOOKUP(H80,[1]баллы!$A$1:$F$101,G80+1),0)</f>
        <v>0</v>
      </c>
      <c r="T80" s="31">
        <f>IF(AND(J80&lt;&gt;0,I80&lt;=5),VLOOKUP(J80,[1]баллы!$A$1:$F$101,I80+1),0)</f>
        <v>0</v>
      </c>
      <c r="U80" s="31">
        <f>IF(AND(L80&lt;&gt;0,K80&lt;=5),VLOOKUP(L80,[1]баллы!$A$1:$F$101,K80+1),0)</f>
        <v>0</v>
      </c>
      <c r="V80" s="32">
        <v>0</v>
      </c>
      <c r="W80" s="32">
        <v>0</v>
      </c>
      <c r="X80" s="32">
        <f t="shared" si="5"/>
        <v>0</v>
      </c>
      <c r="Y80" s="31">
        <f>IF(AND(N80&lt;&gt;0,M80&lt;=5),VLOOKUP(N80,[1]баллы!$A$1:$F$101,M80+1),0)</f>
        <v>0</v>
      </c>
      <c r="Z80" s="31">
        <f>IF(AND(P80&lt;&gt;0,O80&lt;=5),VLOOKUP(P80,[1]баллы!$A$1:$F$101,O80+1),0)</f>
        <v>0</v>
      </c>
      <c r="AA80" s="31">
        <f>IF(AND(R80&lt;&gt;0,Q80&lt;=5),VLOOKUP(R80,[1]баллы!$A$1:$F$101,Q80+1),0)</f>
        <v>0</v>
      </c>
      <c r="AB80" s="33">
        <f t="shared" si="6"/>
        <v>0</v>
      </c>
      <c r="AC80" s="34" t="e">
        <f t="shared" si="7"/>
        <v>#DIV/0!</v>
      </c>
    </row>
    <row r="81" spans="1:29" s="38" customFormat="1">
      <c r="A81" s="26"/>
      <c r="B81" s="27"/>
      <c r="C81" s="27"/>
      <c r="D81" s="27"/>
      <c r="E81" s="37"/>
      <c r="F81" s="26">
        <f t="shared" ref="F81:F116" si="8">COUNTA(H81,J81,N81,R81)</f>
        <v>0</v>
      </c>
      <c r="G81" s="26"/>
      <c r="H81" s="35"/>
      <c r="I81" s="26"/>
      <c r="J81" s="35"/>
      <c r="K81" s="26"/>
      <c r="L81" s="35"/>
      <c r="M81" s="26"/>
      <c r="N81" s="30"/>
      <c r="O81" s="26"/>
      <c r="P81" s="30"/>
      <c r="Q81" s="26"/>
      <c r="R81" s="35"/>
      <c r="S81" s="41">
        <f>IF(AND(H81&lt;&gt;0,G81&lt;=5),VLOOKUP(H81,[1]баллы!$A$1:$F$101,G81+1),0)</f>
        <v>0</v>
      </c>
      <c r="T81" s="31">
        <f>IF(AND(J81&lt;&gt;0,I81&lt;=5),VLOOKUP(J81,[1]баллы!$A$1:$F$101,I81+1),0)</f>
        <v>0</v>
      </c>
      <c r="U81" s="31"/>
      <c r="V81" s="32"/>
      <c r="W81" s="32"/>
      <c r="X81" s="32"/>
      <c r="Y81" s="31">
        <f>IF(AND(N81&lt;&gt;0,M81&lt;=5),VLOOKUP(N81,[1]баллы!$A$1:$F$101,M81+1),0)</f>
        <v>0</v>
      </c>
      <c r="Z81" s="31"/>
      <c r="AA81" s="31">
        <f>IF(AND(R81&lt;&gt;0,Q81&lt;=5),VLOOKUP(R81,[1]баллы!$A$1:$F$101,Q81+1),0)</f>
        <v>0</v>
      </c>
      <c r="AB81" s="33">
        <f t="shared" si="6"/>
        <v>0</v>
      </c>
      <c r="AC81" s="34" t="e">
        <f t="shared" si="7"/>
        <v>#DIV/0!</v>
      </c>
    </row>
    <row r="82" spans="1:29" s="38" customFormat="1">
      <c r="A82" s="26"/>
      <c r="B82" s="27"/>
      <c r="C82" s="27"/>
      <c r="D82" s="27"/>
      <c r="E82" s="37"/>
      <c r="F82" s="26">
        <f t="shared" si="8"/>
        <v>0</v>
      </c>
      <c r="G82" s="26"/>
      <c r="H82" s="35"/>
      <c r="I82" s="26"/>
      <c r="J82" s="35"/>
      <c r="K82" s="26"/>
      <c r="L82" s="35"/>
      <c r="M82" s="26"/>
      <c r="N82" s="30"/>
      <c r="O82" s="26"/>
      <c r="P82" s="30"/>
      <c r="Q82" s="26"/>
      <c r="R82" s="35"/>
      <c r="S82" s="41">
        <f>IF(AND(H82&lt;&gt;0,G82&lt;=5),VLOOKUP(H82,[1]баллы!$A$1:$F$101,G82+1),0)</f>
        <v>0</v>
      </c>
      <c r="T82" s="31">
        <f>IF(AND(J82&lt;&gt;0,I82&lt;=5),VLOOKUP(J82,[1]баллы!$A$1:$F$101,I82+1),0)</f>
        <v>0</v>
      </c>
      <c r="U82" s="31"/>
      <c r="V82" s="32"/>
      <c r="W82" s="32"/>
      <c r="X82" s="32"/>
      <c r="Y82" s="31">
        <f>IF(AND(N82&lt;&gt;0,M82&lt;=5),VLOOKUP(N82,[1]баллы!$A$1:$F$101,M82+1),0)</f>
        <v>0</v>
      </c>
      <c r="Z82" s="31"/>
      <c r="AA82" s="31">
        <f>IF(AND(R82&lt;&gt;0,Q82&lt;=5),VLOOKUP(R82,[1]баллы!$A$1:$F$101,Q82+1),0)</f>
        <v>0</v>
      </c>
      <c r="AB82" s="33">
        <f t="shared" si="6"/>
        <v>0</v>
      </c>
      <c r="AC82" s="34" t="e">
        <f t="shared" si="7"/>
        <v>#DIV/0!</v>
      </c>
    </row>
    <row r="83" spans="1:29" s="38" customFormat="1">
      <c r="A83" s="26"/>
      <c r="B83" s="27"/>
      <c r="C83" s="27"/>
      <c r="D83" s="27"/>
      <c r="E83" s="37"/>
      <c r="F83" s="26">
        <f t="shared" si="8"/>
        <v>0</v>
      </c>
      <c r="G83" s="26"/>
      <c r="H83" s="35"/>
      <c r="I83" s="26"/>
      <c r="J83" s="35"/>
      <c r="K83" s="26"/>
      <c r="L83" s="35"/>
      <c r="M83" s="26"/>
      <c r="N83" s="30"/>
      <c r="O83" s="26"/>
      <c r="P83" s="30"/>
      <c r="Q83" s="26"/>
      <c r="R83" s="35"/>
      <c r="S83" s="41">
        <f>IF(AND(H83&lt;&gt;0,G83&lt;=5),VLOOKUP(H83,[1]баллы!$A$1:$F$101,G83+1),0)</f>
        <v>0</v>
      </c>
      <c r="T83" s="31">
        <f>IF(AND(J83&lt;&gt;0,I83&lt;=5),VLOOKUP(J83,[1]баллы!$A$1:$F$101,I83+1),0)</f>
        <v>0</v>
      </c>
      <c r="U83" s="31"/>
      <c r="V83" s="32"/>
      <c r="W83" s="32"/>
      <c r="X83" s="32"/>
      <c r="Y83" s="31">
        <f>IF(AND(N83&lt;&gt;0,M83&lt;=5),VLOOKUP(N83,[1]баллы!$A$1:$F$101,M83+1),0)</f>
        <v>0</v>
      </c>
      <c r="Z83" s="31"/>
      <c r="AA83" s="31">
        <f>IF(AND(R83&lt;&gt;0,Q83&lt;=5),VLOOKUP(R83,[1]баллы!$A$1:$F$101,Q83+1),0)</f>
        <v>0</v>
      </c>
      <c r="AB83" s="33">
        <f t="shared" si="6"/>
        <v>0</v>
      </c>
      <c r="AC83" s="34" t="e">
        <f t="shared" si="7"/>
        <v>#DIV/0!</v>
      </c>
    </row>
    <row r="84" spans="1:29" s="38" customFormat="1">
      <c r="A84" s="26"/>
      <c r="B84" s="27"/>
      <c r="C84" s="27"/>
      <c r="D84" s="27"/>
      <c r="E84" s="37"/>
      <c r="F84" s="26">
        <f t="shared" si="8"/>
        <v>0</v>
      </c>
      <c r="G84" s="26"/>
      <c r="H84" s="30"/>
      <c r="I84" s="26"/>
      <c r="J84" s="30"/>
      <c r="K84" s="26"/>
      <c r="L84" s="30"/>
      <c r="M84" s="26"/>
      <c r="N84" s="30"/>
      <c r="O84" s="26"/>
      <c r="P84" s="30"/>
      <c r="Q84" s="26"/>
      <c r="R84" s="30"/>
      <c r="S84" s="41">
        <f>IF(AND(H84&lt;&gt;0,G84&lt;=5),VLOOKUP(H84,[1]баллы!$A$1:$F$101,G84+1),0)</f>
        <v>0</v>
      </c>
      <c r="T84" s="31">
        <f>IF(AND(J84&lt;&gt;0,I84&lt;=5),VLOOKUP(J84,[1]баллы!$A$1:$F$101,I84+1),0)</f>
        <v>0</v>
      </c>
      <c r="U84" s="31"/>
      <c r="V84" s="32"/>
      <c r="W84" s="32"/>
      <c r="X84" s="32"/>
      <c r="Y84" s="31">
        <f>IF(AND(N84&lt;&gt;0,M84&lt;=5),VLOOKUP(N84,[1]баллы!$A$1:$F$101,M84+1),0)</f>
        <v>0</v>
      </c>
      <c r="Z84" s="31"/>
      <c r="AA84" s="31">
        <f>IF(AND(R84&lt;&gt;0,Q84&lt;=5),VLOOKUP(R84,[1]баллы!$A$1:$F$101,Q84+1),0)</f>
        <v>0</v>
      </c>
      <c r="AB84" s="33">
        <f t="shared" si="6"/>
        <v>0</v>
      </c>
      <c r="AC84" s="34" t="e">
        <f t="shared" si="7"/>
        <v>#DIV/0!</v>
      </c>
    </row>
    <row r="85" spans="1:29" s="38" customFormat="1">
      <c r="A85" s="26"/>
      <c r="B85" s="27"/>
      <c r="C85" s="27"/>
      <c r="D85" s="27"/>
      <c r="E85" s="37"/>
      <c r="F85" s="26">
        <f t="shared" si="8"/>
        <v>0</v>
      </c>
      <c r="G85" s="26"/>
      <c r="H85" s="30"/>
      <c r="I85" s="26"/>
      <c r="J85" s="30"/>
      <c r="K85" s="26"/>
      <c r="L85" s="30"/>
      <c r="M85" s="26"/>
      <c r="N85" s="30"/>
      <c r="O85" s="26"/>
      <c r="P85" s="30"/>
      <c r="Q85" s="26"/>
      <c r="R85" s="30"/>
      <c r="S85" s="41">
        <f>IF(AND(H85&lt;&gt;0,G85&lt;=5),VLOOKUP(H85,[1]баллы!$A$1:$F$101,G85+1),0)</f>
        <v>0</v>
      </c>
      <c r="T85" s="31">
        <f>IF(AND(J85&lt;&gt;0,I85&lt;=5),VLOOKUP(J85,[1]баллы!$A$1:$F$101,I85+1),0)</f>
        <v>0</v>
      </c>
      <c r="U85" s="31"/>
      <c r="V85" s="32"/>
      <c r="W85" s="32"/>
      <c r="X85" s="32"/>
      <c r="Y85" s="31">
        <f>IF(AND(N85&lt;&gt;0,M85&lt;=5),VLOOKUP(N85,[1]баллы!$A$1:$F$101,M85+1),0)</f>
        <v>0</v>
      </c>
      <c r="Z85" s="31"/>
      <c r="AA85" s="31">
        <f>IF(AND(R85&lt;&gt;0,Q85&lt;=5),VLOOKUP(R85,[1]баллы!$A$1:$F$101,Q85+1),0)</f>
        <v>0</v>
      </c>
      <c r="AB85" s="33">
        <f t="shared" si="6"/>
        <v>0</v>
      </c>
      <c r="AC85" s="34" t="e">
        <f t="shared" si="7"/>
        <v>#DIV/0!</v>
      </c>
    </row>
    <row r="86" spans="1:29" s="38" customFormat="1">
      <c r="A86" s="26"/>
      <c r="B86" s="27"/>
      <c r="C86" s="27"/>
      <c r="D86" s="27"/>
      <c r="E86" s="37"/>
      <c r="F86" s="26">
        <f t="shared" si="8"/>
        <v>0</v>
      </c>
      <c r="G86" s="26"/>
      <c r="H86" s="30"/>
      <c r="I86" s="26"/>
      <c r="J86" s="30"/>
      <c r="K86" s="26"/>
      <c r="L86" s="30"/>
      <c r="M86" s="26"/>
      <c r="N86" s="30"/>
      <c r="O86" s="26"/>
      <c r="P86" s="30"/>
      <c r="Q86" s="26"/>
      <c r="R86" s="30"/>
      <c r="S86" s="41">
        <f>IF(AND(H86&lt;&gt;0,G86&lt;=5),VLOOKUP(H86,[1]баллы!$A$1:$F$101,G86+1),0)</f>
        <v>0</v>
      </c>
      <c r="T86" s="31">
        <f>IF(AND(J86&lt;&gt;0,I86&lt;=5),VLOOKUP(J86,[1]баллы!$A$1:$F$101,I86+1),0)</f>
        <v>0</v>
      </c>
      <c r="U86" s="31"/>
      <c r="V86" s="32"/>
      <c r="W86" s="32"/>
      <c r="X86" s="32"/>
      <c r="Y86" s="31">
        <f>IF(AND(N86&lt;&gt;0,M86&lt;=5),VLOOKUP(N86,[1]баллы!$A$1:$F$101,M86+1),0)</f>
        <v>0</v>
      </c>
      <c r="Z86" s="31"/>
      <c r="AA86" s="31">
        <f>IF(AND(R86&lt;&gt;0,Q86&lt;=5),VLOOKUP(R86,[1]баллы!$A$1:$F$101,Q86+1),0)</f>
        <v>0</v>
      </c>
      <c r="AB86" s="33">
        <f t="shared" si="6"/>
        <v>0</v>
      </c>
      <c r="AC86" s="34" t="e">
        <f t="shared" si="7"/>
        <v>#DIV/0!</v>
      </c>
    </row>
    <row r="87" spans="1:29" s="38" customFormat="1">
      <c r="A87" s="26"/>
      <c r="B87" s="27"/>
      <c r="C87" s="27"/>
      <c r="D87" s="27"/>
      <c r="E87" s="37"/>
      <c r="F87" s="26">
        <f t="shared" si="8"/>
        <v>0</v>
      </c>
      <c r="G87" s="26"/>
      <c r="H87" s="35"/>
      <c r="I87" s="26"/>
      <c r="J87" s="35"/>
      <c r="K87" s="26"/>
      <c r="L87" s="35"/>
      <c r="M87" s="26"/>
      <c r="N87" s="30"/>
      <c r="O87" s="26"/>
      <c r="P87" s="30"/>
      <c r="Q87" s="26"/>
      <c r="R87" s="35"/>
      <c r="S87" s="41">
        <f>IF(AND(H87&lt;&gt;0,G87&lt;=5),VLOOKUP(H87,[1]баллы!$A$1:$F$101,G87+1),0)</f>
        <v>0</v>
      </c>
      <c r="T87" s="31">
        <f>IF(AND(J87&lt;&gt;0,I87&lt;=5),VLOOKUP(J87,[1]баллы!$A$1:$F$101,I87+1),0)</f>
        <v>0</v>
      </c>
      <c r="U87" s="31"/>
      <c r="V87" s="32"/>
      <c r="W87" s="32"/>
      <c r="X87" s="32"/>
      <c r="Y87" s="31">
        <f>IF(AND(N87&lt;&gt;0,M87&lt;=5),VLOOKUP(N87,[1]баллы!$A$1:$F$101,M87+1),0)</f>
        <v>0</v>
      </c>
      <c r="Z87" s="31"/>
      <c r="AA87" s="31">
        <f>IF(AND(R87&lt;&gt;0,Q87&lt;=5),VLOOKUP(R87,[1]баллы!$A$1:$F$101,Q87+1),0)</f>
        <v>0</v>
      </c>
      <c r="AB87" s="33">
        <f t="shared" si="6"/>
        <v>0</v>
      </c>
      <c r="AC87" s="34" t="e">
        <f t="shared" si="7"/>
        <v>#DIV/0!</v>
      </c>
    </row>
    <row r="88" spans="1:29" s="38" customFormat="1">
      <c r="A88" s="26"/>
      <c r="B88" s="27"/>
      <c r="C88" s="27"/>
      <c r="D88" s="27"/>
      <c r="E88" s="37"/>
      <c r="F88" s="26">
        <f t="shared" si="8"/>
        <v>0</v>
      </c>
      <c r="G88" s="26"/>
      <c r="H88" s="35"/>
      <c r="I88" s="26"/>
      <c r="J88" s="35"/>
      <c r="K88" s="26"/>
      <c r="L88" s="35"/>
      <c r="M88" s="26"/>
      <c r="N88" s="30"/>
      <c r="O88" s="26"/>
      <c r="P88" s="30"/>
      <c r="Q88" s="26"/>
      <c r="R88" s="35"/>
      <c r="S88" s="41">
        <f>IF(AND(H88&lt;&gt;0,G88&lt;=5),VLOOKUP(H88,[1]баллы!$A$1:$F$101,G88+1),0)</f>
        <v>0</v>
      </c>
      <c r="T88" s="31">
        <f>IF(AND(J88&lt;&gt;0,I88&lt;=5),VLOOKUP(J88,[1]баллы!$A$1:$F$101,I88+1),0)</f>
        <v>0</v>
      </c>
      <c r="U88" s="31"/>
      <c r="V88" s="32"/>
      <c r="W88" s="32"/>
      <c r="X88" s="32"/>
      <c r="Y88" s="31">
        <f>IF(AND(N88&lt;&gt;0,M88&lt;=5),VLOOKUP(N88,[1]баллы!$A$1:$F$101,M88+1),0)</f>
        <v>0</v>
      </c>
      <c r="Z88" s="31"/>
      <c r="AA88" s="31">
        <f>IF(AND(R88&lt;&gt;0,Q88&lt;=5),VLOOKUP(R88,[1]баллы!$A$1:$F$101,Q88+1),0)</f>
        <v>0</v>
      </c>
      <c r="AB88" s="33">
        <f t="shared" si="6"/>
        <v>0</v>
      </c>
      <c r="AC88" s="34" t="e">
        <f t="shared" si="7"/>
        <v>#DIV/0!</v>
      </c>
    </row>
    <row r="89" spans="1:29" s="38" customFormat="1">
      <c r="A89" s="26"/>
      <c r="B89" s="27"/>
      <c r="C89" s="27"/>
      <c r="D89" s="27"/>
      <c r="E89" s="37"/>
      <c r="F89" s="26">
        <f t="shared" si="8"/>
        <v>0</v>
      </c>
      <c r="G89" s="26"/>
      <c r="H89" s="35"/>
      <c r="I89" s="26"/>
      <c r="J89" s="35"/>
      <c r="K89" s="26"/>
      <c r="L89" s="35"/>
      <c r="M89" s="26"/>
      <c r="N89" s="30"/>
      <c r="O89" s="26"/>
      <c r="P89" s="30"/>
      <c r="Q89" s="26"/>
      <c r="R89" s="35"/>
      <c r="S89" s="41">
        <f>IF(AND(H89&lt;&gt;0,G89&lt;=5),VLOOKUP(H89,[1]баллы!$A$1:$F$101,G89+1),0)</f>
        <v>0</v>
      </c>
      <c r="T89" s="31">
        <f>IF(AND(J89&lt;&gt;0,I89&lt;=5),VLOOKUP(J89,[1]баллы!$A$1:$F$101,I89+1),0)</f>
        <v>0</v>
      </c>
      <c r="U89" s="31"/>
      <c r="V89" s="32"/>
      <c r="W89" s="32"/>
      <c r="X89" s="32"/>
      <c r="Y89" s="31">
        <f>IF(AND(N89&lt;&gt;0,M89&lt;=5),VLOOKUP(N89,[1]баллы!$A$1:$F$101,M89+1),0)</f>
        <v>0</v>
      </c>
      <c r="Z89" s="31"/>
      <c r="AA89" s="31">
        <f>IF(AND(R89&lt;&gt;0,Q89&lt;=5),VLOOKUP(R89,[1]баллы!$A$1:$F$101,Q89+1),0)</f>
        <v>0</v>
      </c>
      <c r="AB89" s="33">
        <f t="shared" si="6"/>
        <v>0</v>
      </c>
      <c r="AC89" s="34" t="e">
        <f t="shared" si="7"/>
        <v>#DIV/0!</v>
      </c>
    </row>
    <row r="90" spans="1:29" s="38" customFormat="1">
      <c r="A90" s="26"/>
      <c r="B90" s="27"/>
      <c r="C90" s="27"/>
      <c r="D90" s="27"/>
      <c r="E90" s="37"/>
      <c r="F90" s="26">
        <f t="shared" si="8"/>
        <v>0</v>
      </c>
      <c r="G90" s="26"/>
      <c r="H90" s="35"/>
      <c r="I90" s="26"/>
      <c r="J90" s="35"/>
      <c r="K90" s="26"/>
      <c r="L90" s="35"/>
      <c r="M90" s="26"/>
      <c r="N90" s="30"/>
      <c r="O90" s="26"/>
      <c r="P90" s="30"/>
      <c r="Q90" s="26"/>
      <c r="R90" s="35"/>
      <c r="S90" s="41">
        <f>IF(AND(H90&lt;&gt;0,G90&lt;=5),VLOOKUP(H90,[1]баллы!$A$1:$F$101,G90+1),0)</f>
        <v>0</v>
      </c>
      <c r="T90" s="31">
        <f>IF(AND(J90&lt;&gt;0,I90&lt;=5),VLOOKUP(J90,[1]баллы!$A$1:$F$101,I90+1),0)</f>
        <v>0</v>
      </c>
      <c r="U90" s="31"/>
      <c r="V90" s="32"/>
      <c r="W90" s="32"/>
      <c r="X90" s="32"/>
      <c r="Y90" s="31">
        <f>IF(AND(N90&lt;&gt;0,M90&lt;=5),VLOOKUP(N90,[1]баллы!$A$1:$F$101,M90+1),0)</f>
        <v>0</v>
      </c>
      <c r="Z90" s="31"/>
      <c r="AA90" s="31">
        <f>IF(AND(R90&lt;&gt;0,Q90&lt;=5),VLOOKUP(R90,[1]баллы!$A$1:$F$101,Q90+1),0)</f>
        <v>0</v>
      </c>
      <c r="AB90" s="33">
        <f t="shared" si="6"/>
        <v>0</v>
      </c>
      <c r="AC90" s="34" t="e">
        <f t="shared" si="7"/>
        <v>#DIV/0!</v>
      </c>
    </row>
    <row r="91" spans="1:29" s="38" customFormat="1">
      <c r="A91" s="26"/>
      <c r="B91" s="27"/>
      <c r="C91" s="27"/>
      <c r="D91" s="27"/>
      <c r="E91" s="37"/>
      <c r="F91" s="26">
        <f t="shared" si="8"/>
        <v>0</v>
      </c>
      <c r="G91" s="26"/>
      <c r="H91" s="35"/>
      <c r="I91" s="26"/>
      <c r="J91" s="35"/>
      <c r="K91" s="26"/>
      <c r="L91" s="35"/>
      <c r="M91" s="26"/>
      <c r="N91" s="30"/>
      <c r="O91" s="26"/>
      <c r="P91" s="30"/>
      <c r="Q91" s="26"/>
      <c r="R91" s="35"/>
      <c r="S91" s="41">
        <f>IF(AND(H91&lt;&gt;0,G91&lt;=5),VLOOKUP(H91,[1]баллы!$A$1:$F$101,G91+1),0)</f>
        <v>0</v>
      </c>
      <c r="T91" s="31">
        <f>IF(AND(J91&lt;&gt;0,I91&lt;=5),VLOOKUP(J91,[1]баллы!$A$1:$F$101,I91+1),0)</f>
        <v>0</v>
      </c>
      <c r="U91" s="31"/>
      <c r="V91" s="32"/>
      <c r="W91" s="32"/>
      <c r="X91" s="32"/>
      <c r="Y91" s="31">
        <f>IF(AND(N91&lt;&gt;0,M91&lt;=5),VLOOKUP(N91,[1]баллы!$A$1:$F$101,M91+1),0)</f>
        <v>0</v>
      </c>
      <c r="Z91" s="31"/>
      <c r="AA91" s="31">
        <f>IF(AND(R91&lt;&gt;0,Q91&lt;=5),VLOOKUP(R91,[1]баллы!$A$1:$F$101,Q91+1),0)</f>
        <v>0</v>
      </c>
      <c r="AB91" s="33">
        <f t="shared" si="6"/>
        <v>0</v>
      </c>
      <c r="AC91" s="34" t="e">
        <f t="shared" si="7"/>
        <v>#DIV/0!</v>
      </c>
    </row>
    <row r="92" spans="1:29" s="38" customFormat="1">
      <c r="A92" s="26"/>
      <c r="B92" s="27"/>
      <c r="C92" s="27"/>
      <c r="D92" s="27"/>
      <c r="E92" s="37"/>
      <c r="F92" s="26">
        <f t="shared" si="8"/>
        <v>0</v>
      </c>
      <c r="G92" s="26"/>
      <c r="H92" s="35"/>
      <c r="I92" s="26"/>
      <c r="J92" s="35"/>
      <c r="K92" s="26"/>
      <c r="L92" s="35"/>
      <c r="M92" s="26"/>
      <c r="N92" s="30"/>
      <c r="O92" s="26"/>
      <c r="P92" s="30"/>
      <c r="Q92" s="26"/>
      <c r="R92" s="35"/>
      <c r="S92" s="41">
        <f>IF(AND(H92&lt;&gt;0,G92&lt;=5),VLOOKUP(H92,[1]баллы!$A$1:$F$101,G92+1),0)</f>
        <v>0</v>
      </c>
      <c r="T92" s="31">
        <f>IF(AND(J92&lt;&gt;0,I92&lt;=5),VLOOKUP(J92,[1]баллы!$A$1:$F$101,I92+1),0)</f>
        <v>0</v>
      </c>
      <c r="U92" s="31"/>
      <c r="V92" s="32"/>
      <c r="W92" s="32"/>
      <c r="X92" s="32"/>
      <c r="Y92" s="31">
        <f>IF(AND(N92&lt;&gt;0,M92&lt;=5),VLOOKUP(N92,[1]баллы!$A$1:$F$101,M92+1),0)</f>
        <v>0</v>
      </c>
      <c r="Z92" s="31"/>
      <c r="AA92" s="31">
        <f>IF(AND(R92&lt;&gt;0,Q92&lt;=5),VLOOKUP(R92,[1]баллы!$A$1:$F$101,Q92+1),0)</f>
        <v>0</v>
      </c>
      <c r="AB92" s="33">
        <f t="shared" si="6"/>
        <v>0</v>
      </c>
      <c r="AC92" s="34" t="e">
        <f t="shared" si="7"/>
        <v>#DIV/0!</v>
      </c>
    </row>
    <row r="93" spans="1:29" s="38" customFormat="1">
      <c r="A93" s="26"/>
      <c r="B93" s="27"/>
      <c r="C93" s="27"/>
      <c r="D93" s="27"/>
      <c r="E93" s="37"/>
      <c r="F93" s="26">
        <f t="shared" si="8"/>
        <v>0</v>
      </c>
      <c r="G93" s="26"/>
      <c r="H93" s="35"/>
      <c r="I93" s="26"/>
      <c r="J93" s="35"/>
      <c r="K93" s="26"/>
      <c r="L93" s="35"/>
      <c r="M93" s="26"/>
      <c r="N93" s="30"/>
      <c r="O93" s="26"/>
      <c r="P93" s="30"/>
      <c r="Q93" s="26"/>
      <c r="R93" s="35"/>
      <c r="S93" s="41">
        <f>IF(AND(H93&lt;&gt;0,G93&lt;=5),VLOOKUP(H93,[1]баллы!$A$1:$F$101,G93+1),0)</f>
        <v>0</v>
      </c>
      <c r="T93" s="31">
        <f>IF(AND(J93&lt;&gt;0,I93&lt;=5),VLOOKUP(J93,[1]баллы!$A$1:$F$101,I93+1),0)</f>
        <v>0</v>
      </c>
      <c r="U93" s="31"/>
      <c r="V93" s="32"/>
      <c r="W93" s="32"/>
      <c r="X93" s="32"/>
      <c r="Y93" s="31">
        <f>IF(AND(N93&lt;&gt;0,M93&lt;=5),VLOOKUP(N93,[1]баллы!$A$1:$F$101,M93+1),0)</f>
        <v>0</v>
      </c>
      <c r="Z93" s="31"/>
      <c r="AA93" s="31">
        <f>IF(AND(R93&lt;&gt;0,Q93&lt;=5),VLOOKUP(R93,[1]баллы!$A$1:$F$101,Q93+1),0)</f>
        <v>0</v>
      </c>
      <c r="AB93" s="33">
        <f t="shared" si="6"/>
        <v>0</v>
      </c>
      <c r="AC93" s="34" t="e">
        <f t="shared" si="7"/>
        <v>#DIV/0!</v>
      </c>
    </row>
    <row r="94" spans="1:29" s="38" customFormat="1">
      <c r="A94" s="26"/>
      <c r="B94" s="27"/>
      <c r="C94" s="27"/>
      <c r="D94" s="27"/>
      <c r="E94" s="37"/>
      <c r="F94" s="26">
        <f t="shared" si="8"/>
        <v>0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41">
        <f>IF(AND(H94&lt;&gt;0,G94&lt;=5),VLOOKUP(H94,[1]баллы!$A$1:$F$101,G94+1),0)</f>
        <v>0</v>
      </c>
      <c r="T94" s="31">
        <f>IF(AND(J94&lt;&gt;0,I94&lt;=5),VLOOKUP(J94,[1]баллы!$A$1:$F$101,I94+1),0)</f>
        <v>0</v>
      </c>
      <c r="U94" s="31"/>
      <c r="V94" s="32"/>
      <c r="W94" s="32"/>
      <c r="X94" s="32"/>
      <c r="Y94" s="31">
        <f>IF(AND(N94&lt;&gt;0,M94&lt;=5),VLOOKUP(N94,[1]баллы!$A$1:$F$101,M94+1),0)</f>
        <v>0</v>
      </c>
      <c r="Z94" s="31"/>
      <c r="AA94" s="31">
        <f>IF(AND(R94&lt;&gt;0,Q94&lt;=5),VLOOKUP(R94,[1]баллы!$A$1:$F$101,Q94+1),0)</f>
        <v>0</v>
      </c>
      <c r="AB94" s="33">
        <f t="shared" si="6"/>
        <v>0</v>
      </c>
      <c r="AC94" s="34" t="e">
        <f t="shared" si="7"/>
        <v>#DIV/0!</v>
      </c>
    </row>
    <row r="95" spans="1:29" s="38" customFormat="1">
      <c r="A95" s="26"/>
      <c r="B95" s="27"/>
      <c r="C95" s="27"/>
      <c r="D95" s="27"/>
      <c r="E95" s="37"/>
      <c r="F95" s="26">
        <f t="shared" si="8"/>
        <v>0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41">
        <f>IF(AND(H95&lt;&gt;0,G95&lt;=5),VLOOKUP(H95,[1]баллы!$A$1:$F$101,G95+1),0)</f>
        <v>0</v>
      </c>
      <c r="T95" s="31">
        <f>IF(AND(J95&lt;&gt;0,I95&lt;=5),VLOOKUP(J95,[1]баллы!$A$1:$F$101,I95+1),0)</f>
        <v>0</v>
      </c>
      <c r="U95" s="31"/>
      <c r="V95" s="32"/>
      <c r="W95" s="32"/>
      <c r="X95" s="32"/>
      <c r="Y95" s="31">
        <f>IF(AND(N95&lt;&gt;0,M95&lt;=5),VLOOKUP(N95,[1]баллы!$A$1:$F$101,M95+1),0)</f>
        <v>0</v>
      </c>
      <c r="Z95" s="31"/>
      <c r="AA95" s="31">
        <f>IF(AND(R95&lt;&gt;0,Q95&lt;=5),VLOOKUP(R95,[1]баллы!$A$1:$F$101,Q95+1),0)</f>
        <v>0</v>
      </c>
      <c r="AB95" s="33">
        <f t="shared" si="6"/>
        <v>0</v>
      </c>
      <c r="AC95" s="34" t="e">
        <f t="shared" si="7"/>
        <v>#DIV/0!</v>
      </c>
    </row>
    <row r="96" spans="1:29" s="38" customFormat="1">
      <c r="A96" s="26"/>
      <c r="B96" s="27"/>
      <c r="C96" s="27"/>
      <c r="D96" s="27"/>
      <c r="E96" s="37"/>
      <c r="F96" s="26">
        <f t="shared" si="8"/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41">
        <f>IF(AND(H96&lt;&gt;0,G96&lt;=5),VLOOKUP(H96,[1]баллы!$A$1:$F$101,G96+1),0)</f>
        <v>0</v>
      </c>
      <c r="T96" s="31">
        <f>IF(AND(J96&lt;&gt;0,I96&lt;=5),VLOOKUP(J96,[1]баллы!$A$1:$F$101,I96+1),0)</f>
        <v>0</v>
      </c>
      <c r="U96" s="31"/>
      <c r="V96" s="32"/>
      <c r="W96" s="32"/>
      <c r="X96" s="32"/>
      <c r="Y96" s="31">
        <f>IF(AND(N96&lt;&gt;0,M96&lt;=5),VLOOKUP(N96,[1]баллы!$A$1:$F$101,M96+1),0)</f>
        <v>0</v>
      </c>
      <c r="Z96" s="31"/>
      <c r="AA96" s="31">
        <f>IF(AND(R96&lt;&gt;0,Q96&lt;=5),VLOOKUP(R96,[1]баллы!$A$1:$F$101,Q96+1),0)</f>
        <v>0</v>
      </c>
      <c r="AB96" s="33">
        <f t="shared" si="6"/>
        <v>0</v>
      </c>
      <c r="AC96" s="34" t="e">
        <f t="shared" si="7"/>
        <v>#DIV/0!</v>
      </c>
    </row>
    <row r="97" spans="1:29" s="38" customFormat="1">
      <c r="A97" s="26"/>
      <c r="B97" s="27"/>
      <c r="C97" s="27"/>
      <c r="D97" s="27"/>
      <c r="E97" s="37"/>
      <c r="F97" s="26">
        <f t="shared" si="8"/>
        <v>0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41">
        <f>IF(AND(H97&lt;&gt;0,G97&lt;=5),VLOOKUP(H97,[1]баллы!$A$1:$F$101,G97+1),0)</f>
        <v>0</v>
      </c>
      <c r="T97" s="31">
        <f>IF(AND(J97&lt;&gt;0,I97&lt;=5),VLOOKUP(J97,[1]баллы!$A$1:$F$101,I97+1),0)</f>
        <v>0</v>
      </c>
      <c r="U97" s="31"/>
      <c r="V97" s="32"/>
      <c r="W97" s="32"/>
      <c r="X97" s="32"/>
      <c r="Y97" s="31">
        <f>IF(AND(N97&lt;&gt;0,M97&lt;=5),VLOOKUP(N97,[1]баллы!$A$1:$F$101,M97+1),0)</f>
        <v>0</v>
      </c>
      <c r="Z97" s="31"/>
      <c r="AA97" s="31">
        <f>IF(AND(R97&lt;&gt;0,Q97&lt;=5),VLOOKUP(R97,[1]баллы!$A$1:$F$101,Q97+1),0)</f>
        <v>0</v>
      </c>
      <c r="AB97" s="33">
        <f t="shared" si="6"/>
        <v>0</v>
      </c>
      <c r="AC97" s="34" t="e">
        <f t="shared" si="7"/>
        <v>#DIV/0!</v>
      </c>
    </row>
    <row r="98" spans="1:29" s="38" customFormat="1">
      <c r="A98" s="26"/>
      <c r="B98" s="27"/>
      <c r="C98" s="27"/>
      <c r="D98" s="27"/>
      <c r="E98" s="37"/>
      <c r="F98" s="26">
        <f t="shared" si="8"/>
        <v>0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41">
        <f>IF(AND(H98&lt;&gt;0,G98&lt;=5),VLOOKUP(H98,[1]баллы!$A$1:$F$101,G98+1),0)</f>
        <v>0</v>
      </c>
      <c r="T98" s="31">
        <f>IF(AND(J98&lt;&gt;0,I98&lt;=5),VLOOKUP(J98,[1]баллы!$A$1:$F$101,I98+1),0)</f>
        <v>0</v>
      </c>
      <c r="U98" s="31"/>
      <c r="V98" s="32"/>
      <c r="W98" s="32"/>
      <c r="X98" s="32"/>
      <c r="Y98" s="31">
        <f>IF(AND(N98&lt;&gt;0,M98&lt;=5),VLOOKUP(N98,[1]баллы!$A$1:$F$101,M98+1),0)</f>
        <v>0</v>
      </c>
      <c r="Z98" s="31"/>
      <c r="AA98" s="31">
        <f>IF(AND(R98&lt;&gt;0,Q98&lt;=5),VLOOKUP(R98,[1]баллы!$A$1:$F$101,Q98+1),0)</f>
        <v>0</v>
      </c>
      <c r="AB98" s="33">
        <f t="shared" si="6"/>
        <v>0</v>
      </c>
      <c r="AC98" s="34" t="e">
        <f t="shared" si="7"/>
        <v>#DIV/0!</v>
      </c>
    </row>
    <row r="99" spans="1:29" s="38" customFormat="1">
      <c r="A99" s="26"/>
      <c r="B99" s="27"/>
      <c r="C99" s="27"/>
      <c r="D99" s="27"/>
      <c r="E99" s="37"/>
      <c r="F99" s="26">
        <f t="shared" si="8"/>
        <v>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41">
        <f>IF(AND(H99&lt;&gt;0,G99&lt;=5),VLOOKUP(H99,[1]баллы!$A$1:$F$101,G99+1),0)</f>
        <v>0</v>
      </c>
      <c r="T99" s="31">
        <f>IF(AND(J99&lt;&gt;0,I99&lt;=5),VLOOKUP(J99,[1]баллы!$A$1:$F$101,I99+1),0)</f>
        <v>0</v>
      </c>
      <c r="U99" s="31"/>
      <c r="V99" s="32"/>
      <c r="W99" s="32"/>
      <c r="X99" s="32"/>
      <c r="Y99" s="31">
        <f>IF(AND(N99&lt;&gt;0,M99&lt;=5),VLOOKUP(N99,[1]баллы!$A$1:$F$101,M99+1),0)</f>
        <v>0</v>
      </c>
      <c r="Z99" s="31"/>
      <c r="AA99" s="31">
        <f>IF(AND(R99&lt;&gt;0,Q99&lt;=5),VLOOKUP(R99,[1]баллы!$A$1:$F$101,Q99+1),0)</f>
        <v>0</v>
      </c>
      <c r="AB99" s="33">
        <f t="shared" ref="AB99:AB116" si="9">S99+T99+U99+X99+Y99+Z99+AA99</f>
        <v>0</v>
      </c>
      <c r="AC99" s="34" t="e">
        <f t="shared" ref="AC99:AC116" si="10">AB99/F99</f>
        <v>#DIV/0!</v>
      </c>
    </row>
    <row r="100" spans="1:29" s="38" customFormat="1">
      <c r="A100" s="26"/>
      <c r="B100" s="27"/>
      <c r="C100" s="27"/>
      <c r="D100" s="27"/>
      <c r="E100" s="37"/>
      <c r="F100" s="26">
        <f t="shared" si="8"/>
        <v>0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41">
        <f>IF(AND(H100&lt;&gt;0,G100&lt;=5),VLOOKUP(H100,[1]баллы!$A$1:$F$101,G100+1),0)</f>
        <v>0</v>
      </c>
      <c r="T100" s="31">
        <f>IF(AND(J100&lt;&gt;0,I100&lt;=5),VLOOKUP(J100,[1]баллы!$A$1:$F$101,I100+1),0)</f>
        <v>0</v>
      </c>
      <c r="U100" s="31"/>
      <c r="V100" s="32"/>
      <c r="W100" s="32"/>
      <c r="X100" s="32"/>
      <c r="Y100" s="31">
        <f>IF(AND(N100&lt;&gt;0,M100&lt;=5),VLOOKUP(N100,[1]баллы!$A$1:$F$101,M100+1),0)</f>
        <v>0</v>
      </c>
      <c r="Z100" s="31"/>
      <c r="AA100" s="31">
        <f>IF(AND(R100&lt;&gt;0,Q100&lt;=5),VLOOKUP(R100,[1]баллы!$A$1:$F$101,Q100+1),0)</f>
        <v>0</v>
      </c>
      <c r="AB100" s="33">
        <f t="shared" si="9"/>
        <v>0</v>
      </c>
      <c r="AC100" s="34" t="e">
        <f t="shared" si="10"/>
        <v>#DIV/0!</v>
      </c>
    </row>
    <row r="101" spans="1:29" s="38" customFormat="1">
      <c r="A101" s="26"/>
      <c r="B101" s="27"/>
      <c r="C101" s="27"/>
      <c r="D101" s="27"/>
      <c r="E101" s="37"/>
      <c r="F101" s="26">
        <f t="shared" si="8"/>
        <v>0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41">
        <f>IF(AND(H101&lt;&gt;0,G101&lt;=5),VLOOKUP(H101,[1]баллы!$A$1:$F$101,G101+1),0)</f>
        <v>0</v>
      </c>
      <c r="T101" s="31">
        <f>IF(AND(J101&lt;&gt;0,I101&lt;=5),VLOOKUP(J101,[1]баллы!$A$1:$F$101,I101+1),0)</f>
        <v>0</v>
      </c>
      <c r="U101" s="31"/>
      <c r="V101" s="32"/>
      <c r="W101" s="32"/>
      <c r="X101" s="32"/>
      <c r="Y101" s="31">
        <f>IF(AND(N101&lt;&gt;0,M101&lt;=5),VLOOKUP(N101,[1]баллы!$A$1:$F$101,M101+1),0)</f>
        <v>0</v>
      </c>
      <c r="Z101" s="31"/>
      <c r="AA101" s="31">
        <f>IF(AND(R101&lt;&gt;0,Q101&lt;=5),VLOOKUP(R101,[1]баллы!$A$1:$F$101,Q101+1),0)</f>
        <v>0</v>
      </c>
      <c r="AB101" s="33">
        <f t="shared" si="9"/>
        <v>0</v>
      </c>
      <c r="AC101" s="34" t="e">
        <f t="shared" si="10"/>
        <v>#DIV/0!</v>
      </c>
    </row>
    <row r="102" spans="1:29" s="38" customFormat="1">
      <c r="A102" s="26"/>
      <c r="B102" s="27"/>
      <c r="C102" s="27"/>
      <c r="D102" s="27"/>
      <c r="E102" s="37"/>
      <c r="F102" s="26">
        <f t="shared" si="8"/>
        <v>0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41">
        <f>IF(AND(H102&lt;&gt;0,G102&lt;=5),VLOOKUP(H102,[1]баллы!$A$1:$F$101,G102+1),0)</f>
        <v>0</v>
      </c>
      <c r="T102" s="31">
        <f>IF(AND(J102&lt;&gt;0,I102&lt;=5),VLOOKUP(J102,[1]баллы!$A$1:$F$101,I102+1),0)</f>
        <v>0</v>
      </c>
      <c r="U102" s="31"/>
      <c r="V102" s="32"/>
      <c r="W102" s="32"/>
      <c r="X102" s="32"/>
      <c r="Y102" s="31">
        <f>IF(AND(N102&lt;&gt;0,M102&lt;=5),VLOOKUP(N102,[1]баллы!$A$1:$F$101,M102+1),0)</f>
        <v>0</v>
      </c>
      <c r="Z102" s="31"/>
      <c r="AA102" s="31">
        <f>IF(AND(R102&lt;&gt;0,Q102&lt;=5),VLOOKUP(R102,[1]баллы!$A$1:$F$101,Q102+1),0)</f>
        <v>0</v>
      </c>
      <c r="AB102" s="33">
        <f t="shared" si="9"/>
        <v>0</v>
      </c>
      <c r="AC102" s="34" t="e">
        <f t="shared" si="10"/>
        <v>#DIV/0!</v>
      </c>
    </row>
    <row r="103" spans="1:29" s="38" customFormat="1">
      <c r="A103" s="26"/>
      <c r="B103" s="27"/>
      <c r="C103" s="27"/>
      <c r="D103" s="27"/>
      <c r="E103" s="37"/>
      <c r="F103" s="26">
        <f t="shared" si="8"/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41">
        <f>IF(AND(H103&lt;&gt;0,G103&lt;=5),VLOOKUP(H103,[1]баллы!$A$1:$F$101,G103+1),0)</f>
        <v>0</v>
      </c>
      <c r="T103" s="31">
        <f>IF(AND(J103&lt;&gt;0,I103&lt;=5),VLOOKUP(J103,[1]баллы!$A$1:$F$101,I103+1),0)</f>
        <v>0</v>
      </c>
      <c r="U103" s="31"/>
      <c r="V103" s="32"/>
      <c r="W103" s="32"/>
      <c r="X103" s="32"/>
      <c r="Y103" s="31">
        <f>IF(AND(N103&lt;&gt;0,M103&lt;=5),VLOOKUP(N103,[1]баллы!$A$1:$F$101,M103+1),0)</f>
        <v>0</v>
      </c>
      <c r="Z103" s="31"/>
      <c r="AA103" s="31">
        <f>IF(AND(R103&lt;&gt;0,Q103&lt;=5),VLOOKUP(R103,[1]баллы!$A$1:$F$101,Q103+1),0)</f>
        <v>0</v>
      </c>
      <c r="AB103" s="33">
        <f t="shared" si="9"/>
        <v>0</v>
      </c>
      <c r="AC103" s="34" t="e">
        <f t="shared" si="10"/>
        <v>#DIV/0!</v>
      </c>
    </row>
    <row r="104" spans="1:29" s="38" customFormat="1">
      <c r="A104" s="26"/>
      <c r="B104" s="27"/>
      <c r="C104" s="27"/>
      <c r="D104" s="27"/>
      <c r="E104" s="37"/>
      <c r="F104" s="26">
        <f t="shared" si="8"/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41">
        <f>IF(AND(H104&lt;&gt;0,G104&lt;=5),VLOOKUP(H104,[1]баллы!$A$1:$F$101,G104+1),0)</f>
        <v>0</v>
      </c>
      <c r="T104" s="31">
        <f>IF(AND(J104&lt;&gt;0,I104&lt;=5),VLOOKUP(J104,[1]баллы!$A$1:$F$101,I104+1),0)</f>
        <v>0</v>
      </c>
      <c r="U104" s="31"/>
      <c r="V104" s="32"/>
      <c r="W104" s="32"/>
      <c r="X104" s="32"/>
      <c r="Y104" s="31">
        <f>IF(AND(N104&lt;&gt;0,M104&lt;=5),VLOOKUP(N104,[1]баллы!$A$1:$F$101,M104+1),0)</f>
        <v>0</v>
      </c>
      <c r="Z104" s="31"/>
      <c r="AA104" s="31">
        <f>IF(AND(R104&lt;&gt;0,Q104&lt;=5),VLOOKUP(R104,[1]баллы!$A$1:$F$101,Q104+1),0)</f>
        <v>0</v>
      </c>
      <c r="AB104" s="33">
        <f t="shared" si="9"/>
        <v>0</v>
      </c>
      <c r="AC104" s="34" t="e">
        <f t="shared" si="10"/>
        <v>#DIV/0!</v>
      </c>
    </row>
    <row r="105" spans="1:29" s="38" customFormat="1">
      <c r="A105" s="26"/>
      <c r="B105" s="27"/>
      <c r="C105" s="27"/>
      <c r="D105" s="27"/>
      <c r="E105" s="37"/>
      <c r="F105" s="26">
        <f t="shared" si="8"/>
        <v>0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41">
        <f>IF(AND(H105&lt;&gt;0,G105&lt;=5),VLOOKUP(H105,[1]баллы!$A$1:$F$101,G105+1),0)</f>
        <v>0</v>
      </c>
      <c r="T105" s="31">
        <f>IF(AND(J105&lt;&gt;0,I105&lt;=5),VLOOKUP(J105,[1]баллы!$A$1:$F$101,I105+1),0)</f>
        <v>0</v>
      </c>
      <c r="U105" s="31"/>
      <c r="V105" s="32"/>
      <c r="W105" s="32"/>
      <c r="X105" s="32"/>
      <c r="Y105" s="31">
        <f>IF(AND(N105&lt;&gt;0,M105&lt;=5),VLOOKUP(N105,[1]баллы!$A$1:$F$101,M105+1),0)</f>
        <v>0</v>
      </c>
      <c r="Z105" s="31"/>
      <c r="AA105" s="31">
        <f>IF(AND(R105&lt;&gt;0,Q105&lt;=5),VLOOKUP(R105,[1]баллы!$A$1:$F$101,Q105+1),0)</f>
        <v>0</v>
      </c>
      <c r="AB105" s="33">
        <f t="shared" si="9"/>
        <v>0</v>
      </c>
      <c r="AC105" s="34" t="e">
        <f t="shared" si="10"/>
        <v>#DIV/0!</v>
      </c>
    </row>
    <row r="106" spans="1:29" s="38" customFormat="1">
      <c r="A106" s="26"/>
      <c r="B106" s="27"/>
      <c r="C106" s="27"/>
      <c r="D106" s="27"/>
      <c r="E106" s="37"/>
      <c r="F106" s="26">
        <f t="shared" si="8"/>
        <v>0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41">
        <f>IF(AND(H106&lt;&gt;0,G106&lt;=5),VLOOKUP(H106,[1]баллы!$A$1:$F$101,G106+1),0)</f>
        <v>0</v>
      </c>
      <c r="T106" s="31">
        <f>IF(AND(J106&lt;&gt;0,I106&lt;=5),VLOOKUP(J106,[1]баллы!$A$1:$F$101,I106+1),0)</f>
        <v>0</v>
      </c>
      <c r="U106" s="31"/>
      <c r="V106" s="32"/>
      <c r="W106" s="32"/>
      <c r="X106" s="32"/>
      <c r="Y106" s="31">
        <f>IF(AND(N106&lt;&gt;0,M106&lt;=5),VLOOKUP(N106,[1]баллы!$A$1:$F$101,M106+1),0)</f>
        <v>0</v>
      </c>
      <c r="Z106" s="31"/>
      <c r="AA106" s="31">
        <f>IF(AND(R106&lt;&gt;0,Q106&lt;=5),VLOOKUP(R106,[1]баллы!$A$1:$F$101,Q106+1),0)</f>
        <v>0</v>
      </c>
      <c r="AB106" s="33">
        <f t="shared" si="9"/>
        <v>0</v>
      </c>
      <c r="AC106" s="34" t="e">
        <f t="shared" si="10"/>
        <v>#DIV/0!</v>
      </c>
    </row>
    <row r="107" spans="1:29" s="38" customFormat="1">
      <c r="A107" s="26"/>
      <c r="B107" s="27"/>
      <c r="C107" s="27"/>
      <c r="D107" s="27"/>
      <c r="E107" s="37"/>
      <c r="F107" s="26">
        <f t="shared" si="8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41">
        <f>IF(AND(H107&lt;&gt;0,G107&lt;=5),VLOOKUP(H107,[1]баллы!$A$1:$F$101,G107+1),0)</f>
        <v>0</v>
      </c>
      <c r="T107" s="31">
        <f>IF(AND(J107&lt;&gt;0,I107&lt;=5),VLOOKUP(J107,[1]баллы!$A$1:$F$101,I107+1),0)</f>
        <v>0</v>
      </c>
      <c r="U107" s="31"/>
      <c r="V107" s="32"/>
      <c r="W107" s="32"/>
      <c r="X107" s="32"/>
      <c r="Y107" s="31">
        <f>IF(AND(N107&lt;&gt;0,M107&lt;=5),VLOOKUP(N107,[1]баллы!$A$1:$F$101,M107+1),0)</f>
        <v>0</v>
      </c>
      <c r="Z107" s="31"/>
      <c r="AA107" s="31">
        <f>IF(AND(R107&lt;&gt;0,Q107&lt;=5),VLOOKUP(R107,[1]баллы!$A$1:$F$101,Q107+1),0)</f>
        <v>0</v>
      </c>
      <c r="AB107" s="33">
        <f t="shared" si="9"/>
        <v>0</v>
      </c>
      <c r="AC107" s="34" t="e">
        <f t="shared" si="10"/>
        <v>#DIV/0!</v>
      </c>
    </row>
    <row r="108" spans="1:29" s="38" customFormat="1">
      <c r="A108" s="26"/>
      <c r="B108" s="27"/>
      <c r="C108" s="27"/>
      <c r="D108" s="27"/>
      <c r="E108" s="37"/>
      <c r="F108" s="26">
        <f t="shared" si="8"/>
        <v>0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41">
        <f>IF(AND(H108&lt;&gt;0,G108&lt;=5),VLOOKUP(H108,[1]баллы!$A$1:$F$101,G108+1),0)</f>
        <v>0</v>
      </c>
      <c r="T108" s="31">
        <f>IF(AND(J108&lt;&gt;0,I108&lt;=5),VLOOKUP(J108,[1]баллы!$A$1:$F$101,I108+1),0)</f>
        <v>0</v>
      </c>
      <c r="U108" s="31"/>
      <c r="V108" s="32"/>
      <c r="W108" s="32"/>
      <c r="X108" s="32"/>
      <c r="Y108" s="31">
        <f>IF(AND(N108&lt;&gt;0,M108&lt;=5),VLOOKUP(N108,[1]баллы!$A$1:$F$101,M108+1),0)</f>
        <v>0</v>
      </c>
      <c r="Z108" s="31"/>
      <c r="AA108" s="31">
        <f>IF(AND(R108&lt;&gt;0,Q108&lt;=5),VLOOKUP(R108,[1]баллы!$A$1:$F$101,Q108+1),0)</f>
        <v>0</v>
      </c>
      <c r="AB108" s="33">
        <f t="shared" si="9"/>
        <v>0</v>
      </c>
      <c r="AC108" s="34" t="e">
        <f t="shared" si="10"/>
        <v>#DIV/0!</v>
      </c>
    </row>
    <row r="109" spans="1:29" s="38" customFormat="1">
      <c r="A109" s="26"/>
      <c r="B109" s="27"/>
      <c r="C109" s="27"/>
      <c r="D109" s="27"/>
      <c r="E109" s="37"/>
      <c r="F109" s="26">
        <f t="shared" si="8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41">
        <f>IF(AND(H109&lt;&gt;0,G109&lt;=5),VLOOKUP(H109,[1]баллы!$A$1:$F$101,G109+1),0)</f>
        <v>0</v>
      </c>
      <c r="T109" s="31">
        <f>IF(AND(J109&lt;&gt;0,I109&lt;=5),VLOOKUP(J109,[1]баллы!$A$1:$F$101,I109+1),0)</f>
        <v>0</v>
      </c>
      <c r="U109" s="31"/>
      <c r="V109" s="32"/>
      <c r="W109" s="32"/>
      <c r="X109" s="32"/>
      <c r="Y109" s="31">
        <f>IF(AND(N109&lt;&gt;0,M109&lt;=5),VLOOKUP(N109,[1]баллы!$A$1:$F$101,M109+1),0)</f>
        <v>0</v>
      </c>
      <c r="Z109" s="31"/>
      <c r="AA109" s="31">
        <f>IF(AND(R109&lt;&gt;0,Q109&lt;=5),VLOOKUP(R109,[1]баллы!$A$1:$F$101,Q109+1),0)</f>
        <v>0</v>
      </c>
      <c r="AB109" s="33">
        <f t="shared" si="9"/>
        <v>0</v>
      </c>
      <c r="AC109" s="34" t="e">
        <f t="shared" si="10"/>
        <v>#DIV/0!</v>
      </c>
    </row>
    <row r="110" spans="1:29" s="38" customFormat="1">
      <c r="A110" s="26"/>
      <c r="B110" s="27"/>
      <c r="C110" s="27"/>
      <c r="D110" s="27"/>
      <c r="E110" s="37"/>
      <c r="F110" s="26">
        <f t="shared" si="8"/>
        <v>0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41">
        <f>IF(AND(H110&lt;&gt;0,G110&lt;=5),VLOOKUP(H110,[1]баллы!$A$1:$F$101,G110+1),0)</f>
        <v>0</v>
      </c>
      <c r="T110" s="31">
        <f>IF(AND(J110&lt;&gt;0,I110&lt;=5),VLOOKUP(J110,[1]баллы!$A$1:$F$101,I110+1),0)</f>
        <v>0</v>
      </c>
      <c r="U110" s="31"/>
      <c r="V110" s="32"/>
      <c r="W110" s="32"/>
      <c r="X110" s="32"/>
      <c r="Y110" s="31">
        <f>IF(AND(N110&lt;&gt;0,M110&lt;=5),VLOOKUP(N110,[1]баллы!$A$1:$F$101,M110+1),0)</f>
        <v>0</v>
      </c>
      <c r="Z110" s="31"/>
      <c r="AA110" s="31">
        <f>IF(AND(R110&lt;&gt;0,Q110&lt;=5),VLOOKUP(R110,[1]баллы!$A$1:$F$101,Q110+1),0)</f>
        <v>0</v>
      </c>
      <c r="AB110" s="33">
        <f t="shared" si="9"/>
        <v>0</v>
      </c>
      <c r="AC110" s="34" t="e">
        <f t="shared" si="10"/>
        <v>#DIV/0!</v>
      </c>
    </row>
    <row r="111" spans="1:29" s="38" customFormat="1">
      <c r="A111" s="26"/>
      <c r="B111" s="27"/>
      <c r="C111" s="27"/>
      <c r="D111" s="27"/>
      <c r="E111" s="37"/>
      <c r="F111" s="26">
        <f t="shared" si="8"/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41">
        <f>IF(AND(H111&lt;&gt;0,G111&lt;=5),VLOOKUP(H111,[1]баллы!$A$1:$F$101,G111+1),0)</f>
        <v>0</v>
      </c>
      <c r="T111" s="31">
        <f>IF(AND(J111&lt;&gt;0,I111&lt;=5),VLOOKUP(J111,[1]баллы!$A$1:$F$101,I111+1),0)</f>
        <v>0</v>
      </c>
      <c r="U111" s="31"/>
      <c r="V111" s="32"/>
      <c r="W111" s="32"/>
      <c r="X111" s="32"/>
      <c r="Y111" s="31">
        <f>IF(AND(N111&lt;&gt;0,M111&lt;=5),VLOOKUP(N111,[1]баллы!$A$1:$F$101,M111+1),0)</f>
        <v>0</v>
      </c>
      <c r="Z111" s="31"/>
      <c r="AA111" s="31">
        <f>IF(AND(R111&lt;&gt;0,Q111&lt;=5),VLOOKUP(R111,[1]баллы!$A$1:$F$101,Q111+1),0)</f>
        <v>0</v>
      </c>
      <c r="AB111" s="33">
        <f t="shared" si="9"/>
        <v>0</v>
      </c>
      <c r="AC111" s="34" t="e">
        <f t="shared" si="10"/>
        <v>#DIV/0!</v>
      </c>
    </row>
    <row r="112" spans="1:29" s="38" customFormat="1">
      <c r="A112" s="26"/>
      <c r="B112" s="27"/>
      <c r="C112" s="27"/>
      <c r="D112" s="27"/>
      <c r="E112" s="37"/>
      <c r="F112" s="26">
        <f t="shared" si="8"/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41">
        <f>IF(AND(H112&lt;&gt;0,G112&lt;=5),VLOOKUP(H112,[1]баллы!$A$1:$F$101,G112+1),0)</f>
        <v>0</v>
      </c>
      <c r="T112" s="31">
        <f>IF(AND(J112&lt;&gt;0,I112&lt;=5),VLOOKUP(J112,[1]баллы!$A$1:$F$101,I112+1),0)</f>
        <v>0</v>
      </c>
      <c r="U112" s="31"/>
      <c r="V112" s="32"/>
      <c r="W112" s="32"/>
      <c r="X112" s="32"/>
      <c r="Y112" s="31">
        <f>IF(AND(N112&lt;&gt;0,M112&lt;=5),VLOOKUP(N112,[1]баллы!$A$1:$F$101,M112+1),0)</f>
        <v>0</v>
      </c>
      <c r="Z112" s="31"/>
      <c r="AA112" s="31">
        <f>IF(AND(R112&lt;&gt;0,Q112&lt;=5),VLOOKUP(R112,[1]баллы!$A$1:$F$101,Q112+1),0)</f>
        <v>0</v>
      </c>
      <c r="AB112" s="33">
        <f t="shared" si="9"/>
        <v>0</v>
      </c>
      <c r="AC112" s="34" t="e">
        <f t="shared" si="10"/>
        <v>#DIV/0!</v>
      </c>
    </row>
    <row r="113" spans="1:29" s="38" customFormat="1">
      <c r="A113" s="26"/>
      <c r="B113" s="27"/>
      <c r="C113" s="27"/>
      <c r="D113" s="27"/>
      <c r="E113" s="37"/>
      <c r="F113" s="26">
        <f t="shared" si="8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41">
        <f>IF(AND(H113&lt;&gt;0,G113&lt;=5),VLOOKUP(H113,[1]баллы!$A$1:$F$101,G113+1),0)</f>
        <v>0</v>
      </c>
      <c r="T113" s="31">
        <f>IF(AND(J113&lt;&gt;0,I113&lt;=5),VLOOKUP(J113,[1]баллы!$A$1:$F$101,I113+1),0)</f>
        <v>0</v>
      </c>
      <c r="U113" s="31"/>
      <c r="V113" s="32"/>
      <c r="W113" s="32"/>
      <c r="X113" s="32"/>
      <c r="Y113" s="31">
        <f>IF(AND(N113&lt;&gt;0,M113&lt;=5),VLOOKUP(N113,[1]баллы!$A$1:$F$101,M113+1),0)</f>
        <v>0</v>
      </c>
      <c r="Z113" s="31"/>
      <c r="AA113" s="31">
        <f>IF(AND(R113&lt;&gt;0,Q113&lt;=5),VLOOKUP(R113,[1]баллы!$A$1:$F$101,Q113+1),0)</f>
        <v>0</v>
      </c>
      <c r="AB113" s="33">
        <f t="shared" si="9"/>
        <v>0</v>
      </c>
      <c r="AC113" s="34" t="e">
        <f t="shared" si="10"/>
        <v>#DIV/0!</v>
      </c>
    </row>
    <row r="114" spans="1:29" s="38" customFormat="1">
      <c r="A114" s="26"/>
      <c r="B114" s="27"/>
      <c r="C114" s="27"/>
      <c r="D114" s="27"/>
      <c r="E114" s="37"/>
      <c r="F114" s="26">
        <f t="shared" si="8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41">
        <f>IF(AND(H114&lt;&gt;0,G114&lt;=5),VLOOKUP(H114,[1]баллы!$A$1:$F$101,G114+1),0)</f>
        <v>0</v>
      </c>
      <c r="T114" s="31">
        <f>IF(AND(J114&lt;&gt;0,I114&lt;=5),VLOOKUP(J114,[1]баллы!$A$1:$F$101,I114+1),0)</f>
        <v>0</v>
      </c>
      <c r="U114" s="31"/>
      <c r="V114" s="32"/>
      <c r="W114" s="32"/>
      <c r="X114" s="32"/>
      <c r="Y114" s="31">
        <f>IF(AND(N114&lt;&gt;0,M114&lt;=5),VLOOKUP(N114,[1]баллы!$A$1:$F$101,M114+1),0)</f>
        <v>0</v>
      </c>
      <c r="Z114" s="31"/>
      <c r="AA114" s="31">
        <f>IF(AND(R114&lt;&gt;0,Q114&lt;=5),VLOOKUP(R114,[1]баллы!$A$1:$F$101,Q114+1),0)</f>
        <v>0</v>
      </c>
      <c r="AB114" s="33">
        <f t="shared" si="9"/>
        <v>0</v>
      </c>
      <c r="AC114" s="34" t="e">
        <f t="shared" si="10"/>
        <v>#DIV/0!</v>
      </c>
    </row>
    <row r="115" spans="1:29" s="38" customFormat="1">
      <c r="A115" s="26"/>
      <c r="B115" s="27"/>
      <c r="C115" s="27"/>
      <c r="D115" s="27"/>
      <c r="E115" s="37"/>
      <c r="F115" s="26">
        <f t="shared" si="8"/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41">
        <f>IF(AND(H115&lt;&gt;0,G115&lt;=5),VLOOKUP(H115,[1]баллы!$A$1:$F$101,G115+1),0)</f>
        <v>0</v>
      </c>
      <c r="T115" s="31">
        <f>IF(AND(J115&lt;&gt;0,I115&lt;=5),VLOOKUP(J115,[1]баллы!$A$1:$F$101,I115+1),0)</f>
        <v>0</v>
      </c>
      <c r="U115" s="31"/>
      <c r="V115" s="32"/>
      <c r="W115" s="32"/>
      <c r="X115" s="32"/>
      <c r="Y115" s="31">
        <f>IF(AND(N115&lt;&gt;0,M115&lt;=5),VLOOKUP(N115,[1]баллы!$A$1:$F$101,M115+1),0)</f>
        <v>0</v>
      </c>
      <c r="Z115" s="31"/>
      <c r="AA115" s="31">
        <f>IF(AND(R115&lt;&gt;0,Q115&lt;=5),VLOOKUP(R115,[1]баллы!$A$1:$F$101,Q115+1),0)</f>
        <v>0</v>
      </c>
      <c r="AB115" s="33">
        <f t="shared" si="9"/>
        <v>0</v>
      </c>
      <c r="AC115" s="34" t="e">
        <f t="shared" si="10"/>
        <v>#DIV/0!</v>
      </c>
    </row>
    <row r="116" spans="1:29" s="38" customFormat="1">
      <c r="A116" s="26"/>
      <c r="B116" s="27"/>
      <c r="C116" s="27"/>
      <c r="D116" s="27"/>
      <c r="E116" s="37"/>
      <c r="F116" s="26">
        <f t="shared" si="8"/>
        <v>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41">
        <f>IF(AND(H116&lt;&gt;0,G116&lt;=5),VLOOKUP(H116,[1]баллы!$A$1:$F$101,G116+1),0)</f>
        <v>0</v>
      </c>
      <c r="T116" s="31">
        <f>IF(AND(J116&lt;&gt;0,I116&lt;=5),VLOOKUP(J116,[1]баллы!$A$1:$F$101,I116+1),0)</f>
        <v>0</v>
      </c>
      <c r="U116" s="31"/>
      <c r="V116" s="32"/>
      <c r="W116" s="32"/>
      <c r="X116" s="32"/>
      <c r="Y116" s="31">
        <f>IF(AND(N116&lt;&gt;0,M116&lt;=5),VLOOKUP(N116,[1]баллы!$A$1:$F$101,M116+1),0)</f>
        <v>0</v>
      </c>
      <c r="Z116" s="31"/>
      <c r="AA116" s="31">
        <f>IF(AND(R116&lt;&gt;0,Q116&lt;=5),VLOOKUP(R116,[1]баллы!$A$1:$F$101,Q116+1),0)</f>
        <v>0</v>
      </c>
      <c r="AB116" s="33">
        <f t="shared" si="9"/>
        <v>0</v>
      </c>
      <c r="AC116" s="34" t="e">
        <f t="shared" si="10"/>
        <v>#DIV/0!</v>
      </c>
    </row>
  </sheetData>
  <autoFilter ref="A2:AH116"/>
  <sortState ref="A3:AH24">
    <sortCondition descending="1" ref="AB3:AB24"/>
  </sortState>
  <mergeCells count="15">
    <mergeCell ref="AB1:AB2"/>
    <mergeCell ref="AC1:AC2"/>
    <mergeCell ref="A1:A2"/>
    <mergeCell ref="B1:B2"/>
    <mergeCell ref="C1:C2"/>
    <mergeCell ref="E1:E2"/>
    <mergeCell ref="F1:F2"/>
    <mergeCell ref="G1:H1"/>
    <mergeCell ref="I1:J1"/>
    <mergeCell ref="K1:L1"/>
    <mergeCell ref="M1:N1"/>
    <mergeCell ref="O1:P1"/>
    <mergeCell ref="Q1:R1"/>
    <mergeCell ref="S1:AA1"/>
    <mergeCell ref="D1:D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баллы!$B$1:$F$1</xm:f>
          </x14:formula1>
          <xm:sqref>K3:K116 M3:M116 G3:G116 O3:O116 I3:I116 Q3:Q116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C68"/>
  <sheetViews>
    <sheetView workbookViewId="0">
      <pane xSplit="5" ySplit="2" topLeftCell="J3" activePane="bottomRight" state="frozen"/>
      <selection pane="topRight" activeCell="F1" sqref="F1"/>
      <selection pane="bottomLeft" activeCell="A4" sqref="A4"/>
      <selection pane="bottomRight" activeCell="P2" sqref="P2"/>
    </sheetView>
  </sheetViews>
  <sheetFormatPr defaultRowHeight="12.75"/>
  <cols>
    <col min="1" max="1" width="3" bestFit="1" customWidth="1"/>
    <col min="2" max="2" width="20.140625" bestFit="1" customWidth="1"/>
    <col min="3" max="3" width="14.140625" bestFit="1" customWidth="1"/>
    <col min="5" max="5" width="12.140625" style="9" customWidth="1"/>
    <col min="6" max="15" width="11.5703125" style="9" customWidth="1"/>
    <col min="16" max="16" width="11.5703125" style="54" customWidth="1"/>
    <col min="17" max="17" width="10.42578125" style="9" customWidth="1"/>
    <col min="18" max="18" width="10" style="54" customWidth="1"/>
    <col min="19" max="19" width="9.140625" style="54"/>
    <col min="20" max="29" width="9.140625" style="9"/>
  </cols>
  <sheetData>
    <row r="1" spans="1:29" s="46" customFormat="1" ht="45.75" customHeight="1">
      <c r="A1" s="65" t="s">
        <v>0</v>
      </c>
      <c r="B1" s="65" t="s">
        <v>1</v>
      </c>
      <c r="C1" s="65" t="s">
        <v>25</v>
      </c>
      <c r="D1" s="65" t="s">
        <v>95</v>
      </c>
      <c r="E1" s="66" t="s">
        <v>24</v>
      </c>
      <c r="F1" s="59" t="s">
        <v>123</v>
      </c>
      <c r="G1" s="46" t="s">
        <v>124</v>
      </c>
      <c r="H1" s="59" t="str">
        <f t="shared" ref="H1:O1" si="0">F1</f>
        <v>Гроза авторитетов</v>
      </c>
      <c r="I1" s="46" t="str">
        <f t="shared" si="0"/>
        <v>За волю к победе</v>
      </c>
      <c r="J1" s="59" t="str">
        <f t="shared" si="0"/>
        <v>Гроза авторитетов</v>
      </c>
      <c r="K1" s="46" t="str">
        <f t="shared" si="0"/>
        <v>За волю к победе</v>
      </c>
      <c r="L1" s="59" t="str">
        <f t="shared" si="0"/>
        <v>Гроза авторитетов</v>
      </c>
      <c r="M1" s="46" t="str">
        <f t="shared" si="0"/>
        <v>За волю к победе</v>
      </c>
      <c r="N1" s="59" t="str">
        <f t="shared" si="0"/>
        <v>Гроза авторитетов</v>
      </c>
      <c r="O1" s="46" t="str">
        <f t="shared" si="0"/>
        <v>За волю к победе</v>
      </c>
      <c r="P1" s="53" t="str">
        <f>O1</f>
        <v>За волю к победе</v>
      </c>
      <c r="Q1" s="46" t="s">
        <v>126</v>
      </c>
      <c r="R1" s="53" t="s">
        <v>127</v>
      </c>
      <c r="S1" s="53" t="s">
        <v>125</v>
      </c>
    </row>
    <row r="2" spans="1:29" s="7" customFormat="1">
      <c r="A2" s="65"/>
      <c r="B2" s="65"/>
      <c r="C2" s="65"/>
      <c r="D2" s="65"/>
      <c r="E2" s="67"/>
      <c r="F2" s="62">
        <v>41917</v>
      </c>
      <c r="G2" s="62"/>
      <c r="H2" s="62">
        <v>41945</v>
      </c>
      <c r="I2" s="62"/>
      <c r="J2" s="62">
        <v>42057</v>
      </c>
      <c r="K2" s="62"/>
      <c r="L2" s="62">
        <v>42092</v>
      </c>
      <c r="M2" s="62"/>
      <c r="N2" s="62">
        <v>42134</v>
      </c>
      <c r="O2" s="62"/>
      <c r="P2" s="58" t="s">
        <v>196</v>
      </c>
      <c r="Q2" s="57" t="s">
        <v>196</v>
      </c>
      <c r="R2" s="57" t="s">
        <v>196</v>
      </c>
      <c r="S2" s="57" t="s">
        <v>196</v>
      </c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>
      <c r="A3" s="4">
        <v>11</v>
      </c>
      <c r="B3" s="7" t="s">
        <v>21</v>
      </c>
      <c r="C3" s="7" t="s">
        <v>28</v>
      </c>
      <c r="D3" s="7">
        <v>1974</v>
      </c>
      <c r="E3" s="9" t="s">
        <v>138</v>
      </c>
      <c r="G3" s="9">
        <f>1+1+1+1</f>
        <v>4</v>
      </c>
      <c r="P3" s="54">
        <f t="shared" ref="P3:P34" si="1">G3+I3+K3+M3+O3</f>
        <v>4</v>
      </c>
      <c r="R3" s="54">
        <f>IF(D3&lt;1980,A3,0)</f>
        <v>11</v>
      </c>
      <c r="S3" s="54">
        <f t="shared" ref="S3:S34" si="2">IF(D3&lt;1996,0,A3)</f>
        <v>0</v>
      </c>
    </row>
    <row r="4" spans="1:29">
      <c r="A4" s="4">
        <v>6</v>
      </c>
      <c r="B4" s="7" t="s">
        <v>12</v>
      </c>
      <c r="C4" s="7" t="s">
        <v>26</v>
      </c>
      <c r="D4" s="7">
        <v>1961</v>
      </c>
      <c r="E4" s="9" t="s">
        <v>133</v>
      </c>
      <c r="G4" s="9">
        <v>1</v>
      </c>
      <c r="I4" s="9">
        <v>2</v>
      </c>
      <c r="P4" s="54">
        <f t="shared" si="1"/>
        <v>3</v>
      </c>
      <c r="R4" s="54">
        <f>IF(D4&lt;1980,A4,0)</f>
        <v>6</v>
      </c>
      <c r="S4" s="54">
        <f t="shared" si="2"/>
        <v>0</v>
      </c>
    </row>
    <row r="5" spans="1:29">
      <c r="A5" s="4">
        <v>5</v>
      </c>
      <c r="B5" s="7" t="s">
        <v>10</v>
      </c>
      <c r="C5" s="7" t="s">
        <v>26</v>
      </c>
      <c r="D5" s="7">
        <v>1999</v>
      </c>
      <c r="E5" s="9" t="s">
        <v>132</v>
      </c>
      <c r="G5" s="9">
        <v>2</v>
      </c>
      <c r="P5" s="54">
        <f t="shared" si="1"/>
        <v>2</v>
      </c>
      <c r="R5" s="54">
        <f>IF(D5&lt;1980,A5,0)</f>
        <v>0</v>
      </c>
      <c r="S5" s="54">
        <f t="shared" si="2"/>
        <v>5</v>
      </c>
    </row>
    <row r="6" spans="1:29">
      <c r="A6" s="4">
        <v>12</v>
      </c>
      <c r="B6" s="7" t="s">
        <v>11</v>
      </c>
      <c r="C6" s="7" t="s">
        <v>26</v>
      </c>
      <c r="D6" s="7">
        <v>1974</v>
      </c>
      <c r="E6" s="9" t="s">
        <v>139</v>
      </c>
      <c r="G6" s="9">
        <v>2</v>
      </c>
      <c r="P6" s="54">
        <f t="shared" si="1"/>
        <v>2</v>
      </c>
      <c r="R6" s="54">
        <f>IF(D6&lt;1980,A6,0)</f>
        <v>12</v>
      </c>
      <c r="S6" s="54">
        <f t="shared" si="2"/>
        <v>0</v>
      </c>
    </row>
    <row r="7" spans="1:29">
      <c r="A7" s="4">
        <v>9</v>
      </c>
      <c r="B7" s="8" t="s">
        <v>57</v>
      </c>
      <c r="C7" s="8" t="s">
        <v>26</v>
      </c>
      <c r="D7" s="7">
        <v>1967</v>
      </c>
      <c r="E7" s="9" t="s">
        <v>136</v>
      </c>
      <c r="I7" s="9">
        <v>2</v>
      </c>
      <c r="P7" s="54">
        <f t="shared" si="1"/>
        <v>2</v>
      </c>
      <c r="R7" s="54">
        <f>IF(D7&lt;1980,A7,0)</f>
        <v>9</v>
      </c>
      <c r="S7" s="54">
        <f t="shared" si="2"/>
        <v>0</v>
      </c>
    </row>
    <row r="8" spans="1:29">
      <c r="A8" s="48">
        <v>10</v>
      </c>
      <c r="B8" s="51" t="s">
        <v>111</v>
      </c>
      <c r="C8" s="51" t="s">
        <v>30</v>
      </c>
      <c r="D8" s="51">
        <v>1992</v>
      </c>
      <c r="E8" s="55" t="s">
        <v>173</v>
      </c>
      <c r="F8" s="55"/>
      <c r="G8" s="55">
        <v>1</v>
      </c>
      <c r="H8" s="55"/>
      <c r="I8" s="55">
        <v>1</v>
      </c>
      <c r="J8" s="55"/>
      <c r="K8" s="55"/>
      <c r="L8" s="55"/>
      <c r="M8" s="55"/>
      <c r="N8" s="55"/>
      <c r="O8" s="55"/>
      <c r="P8" s="56">
        <f t="shared" si="1"/>
        <v>2</v>
      </c>
      <c r="Q8" s="55"/>
      <c r="R8" s="56">
        <f>IF(D8&lt;1985,A8,0)</f>
        <v>0</v>
      </c>
      <c r="S8" s="56">
        <f t="shared" si="2"/>
        <v>0</v>
      </c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>
      <c r="A9" s="48">
        <v>26</v>
      </c>
      <c r="B9" s="52" t="s">
        <v>101</v>
      </c>
      <c r="C9" s="52" t="s">
        <v>26</v>
      </c>
      <c r="D9" s="52">
        <v>1992</v>
      </c>
      <c r="E9" s="55" t="s">
        <v>189</v>
      </c>
      <c r="F9" s="55"/>
      <c r="G9" s="55">
        <v>1</v>
      </c>
      <c r="H9" s="55"/>
      <c r="I9" s="55"/>
      <c r="J9" s="55"/>
      <c r="K9" s="55"/>
      <c r="L9" s="55"/>
      <c r="M9" s="55"/>
      <c r="N9" s="55"/>
      <c r="O9" s="55"/>
      <c r="P9" s="56">
        <f t="shared" si="1"/>
        <v>1</v>
      </c>
      <c r="Q9" s="55"/>
      <c r="R9" s="56">
        <f>IF(D9&lt;1985,A9,0)</f>
        <v>0</v>
      </c>
      <c r="S9" s="56">
        <f t="shared" si="2"/>
        <v>0</v>
      </c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>
      <c r="A10" s="4">
        <v>15</v>
      </c>
      <c r="B10" s="40" t="s">
        <v>19</v>
      </c>
      <c r="C10" s="40" t="s">
        <v>27</v>
      </c>
      <c r="D10" s="7">
        <v>1970</v>
      </c>
      <c r="E10" s="9" t="s">
        <v>142</v>
      </c>
      <c r="I10" s="9">
        <v>1</v>
      </c>
      <c r="P10" s="54">
        <f t="shared" si="1"/>
        <v>1</v>
      </c>
      <c r="R10" s="54">
        <f>IF(D10&lt;1980,A10,0)</f>
        <v>15</v>
      </c>
      <c r="S10" s="54">
        <f t="shared" si="2"/>
        <v>0</v>
      </c>
    </row>
    <row r="11" spans="1:29">
      <c r="A11" s="4">
        <v>17</v>
      </c>
      <c r="B11" s="7" t="s">
        <v>16</v>
      </c>
      <c r="C11" s="7" t="s">
        <v>28</v>
      </c>
      <c r="D11" s="7">
        <v>1967</v>
      </c>
      <c r="E11" s="9" t="s">
        <v>144</v>
      </c>
      <c r="G11" s="9">
        <v>1</v>
      </c>
      <c r="P11" s="54">
        <f t="shared" si="1"/>
        <v>1</v>
      </c>
      <c r="R11" s="54">
        <f>IF(D11&lt;1980,A11,0)</f>
        <v>17</v>
      </c>
      <c r="S11" s="54">
        <f t="shared" si="2"/>
        <v>0</v>
      </c>
    </row>
    <row r="12" spans="1:29">
      <c r="A12" s="4">
        <v>4</v>
      </c>
      <c r="B12" s="7" t="s">
        <v>33</v>
      </c>
      <c r="C12" s="7" t="s">
        <v>30</v>
      </c>
      <c r="D12" s="7">
        <v>1982</v>
      </c>
      <c r="E12" s="9" t="s">
        <v>131</v>
      </c>
      <c r="G12" s="9">
        <v>1</v>
      </c>
      <c r="P12" s="54">
        <f t="shared" si="1"/>
        <v>1</v>
      </c>
      <c r="R12" s="54">
        <f>IF(D12&lt;1980,A12,0)</f>
        <v>0</v>
      </c>
      <c r="S12" s="54">
        <f t="shared" si="2"/>
        <v>0</v>
      </c>
    </row>
    <row r="13" spans="1:29">
      <c r="A13" s="4">
        <v>8</v>
      </c>
      <c r="B13" s="7" t="s">
        <v>9</v>
      </c>
      <c r="C13" s="7" t="s">
        <v>26</v>
      </c>
      <c r="D13" s="7">
        <v>1998</v>
      </c>
      <c r="E13" s="9" t="s">
        <v>135</v>
      </c>
      <c r="I13" s="9">
        <v>1</v>
      </c>
      <c r="P13" s="54">
        <f t="shared" si="1"/>
        <v>1</v>
      </c>
      <c r="R13" s="54">
        <f>IF(D13&lt;1980,A13,0)</f>
        <v>0</v>
      </c>
      <c r="S13" s="54">
        <f t="shared" si="2"/>
        <v>8</v>
      </c>
    </row>
    <row r="14" spans="1:29">
      <c r="A14" s="48">
        <v>5</v>
      </c>
      <c r="B14" s="51" t="s">
        <v>110</v>
      </c>
      <c r="C14" s="51" t="s">
        <v>26</v>
      </c>
      <c r="D14" s="51">
        <v>1993</v>
      </c>
      <c r="E14" s="55" t="s">
        <v>168</v>
      </c>
      <c r="F14" s="55"/>
      <c r="G14" s="55"/>
      <c r="H14" s="55"/>
      <c r="I14" s="55">
        <v>1</v>
      </c>
      <c r="J14" s="55"/>
      <c r="K14" s="55"/>
      <c r="L14" s="55"/>
      <c r="M14" s="55"/>
      <c r="N14" s="55"/>
      <c r="O14" s="55"/>
      <c r="P14" s="56">
        <f t="shared" si="1"/>
        <v>1</v>
      </c>
      <c r="Q14" s="55"/>
      <c r="R14" s="56">
        <f>IF(D14&lt;1985,A14,0)</f>
        <v>0</v>
      </c>
      <c r="S14" s="56">
        <f t="shared" si="2"/>
        <v>0</v>
      </c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>
      <c r="A15" s="4">
        <v>26</v>
      </c>
      <c r="B15" s="40" t="s">
        <v>76</v>
      </c>
      <c r="C15" s="42" t="s">
        <v>28</v>
      </c>
      <c r="D15" s="40">
        <v>1987</v>
      </c>
      <c r="E15" s="9" t="s">
        <v>153</v>
      </c>
      <c r="I15" s="9">
        <v>1</v>
      </c>
      <c r="P15" s="54">
        <f t="shared" si="1"/>
        <v>1</v>
      </c>
      <c r="R15" s="54">
        <f>IF(D15&lt;1980,A15,0)</f>
        <v>0</v>
      </c>
      <c r="S15" s="54">
        <f t="shared" si="2"/>
        <v>0</v>
      </c>
    </row>
    <row r="16" spans="1:29">
      <c r="A16" s="4">
        <v>31</v>
      </c>
      <c r="B16" s="42" t="s">
        <v>63</v>
      </c>
      <c r="C16" s="42" t="s">
        <v>30</v>
      </c>
      <c r="D16" s="40">
        <v>1996</v>
      </c>
      <c r="E16" s="9" t="s">
        <v>158</v>
      </c>
      <c r="G16" s="9">
        <v>1</v>
      </c>
      <c r="P16" s="54">
        <f t="shared" si="1"/>
        <v>1</v>
      </c>
      <c r="R16" s="54">
        <f>IF(D16&lt;1980,A16,0)</f>
        <v>0</v>
      </c>
      <c r="S16" s="54">
        <f t="shared" si="2"/>
        <v>31</v>
      </c>
    </row>
    <row r="17" spans="1:29">
      <c r="A17" s="4">
        <v>2</v>
      </c>
      <c r="B17" s="47" t="s">
        <v>15</v>
      </c>
      <c r="C17" s="7" t="s">
        <v>29</v>
      </c>
      <c r="D17" s="7">
        <v>1994</v>
      </c>
      <c r="E17" s="9" t="s">
        <v>129</v>
      </c>
      <c r="I17" s="9">
        <v>1</v>
      </c>
      <c r="P17" s="54">
        <f t="shared" si="1"/>
        <v>1</v>
      </c>
      <c r="R17" s="54">
        <f>IF(D17&lt;1980,A17,0)</f>
        <v>0</v>
      </c>
      <c r="S17" s="54">
        <f t="shared" si="2"/>
        <v>0</v>
      </c>
    </row>
    <row r="18" spans="1:29">
      <c r="A18" s="4">
        <v>19</v>
      </c>
      <c r="B18" s="42" t="s">
        <v>82</v>
      </c>
      <c r="C18" s="8" t="s">
        <v>113</v>
      </c>
      <c r="D18" s="42">
        <v>1991</v>
      </c>
      <c r="E18" s="9" t="s">
        <v>146</v>
      </c>
      <c r="G18" s="9">
        <v>1</v>
      </c>
      <c r="P18" s="54">
        <f t="shared" si="1"/>
        <v>1</v>
      </c>
      <c r="R18" s="54">
        <f>IF(D18&lt;1980,A18,0)</f>
        <v>0</v>
      </c>
      <c r="S18" s="54">
        <f t="shared" si="2"/>
        <v>0</v>
      </c>
    </row>
    <row r="19" spans="1:29">
      <c r="A19" s="4">
        <v>3</v>
      </c>
      <c r="B19" s="47" t="s">
        <v>13</v>
      </c>
      <c r="C19" s="7" t="s">
        <v>26</v>
      </c>
      <c r="D19" s="7">
        <v>1979</v>
      </c>
      <c r="E19" s="9" t="s">
        <v>130</v>
      </c>
      <c r="G19" s="9">
        <v>1</v>
      </c>
      <c r="P19" s="54">
        <f t="shared" si="1"/>
        <v>1</v>
      </c>
      <c r="R19" s="54">
        <f>IF(D19&lt;1980,A19,0)</f>
        <v>3</v>
      </c>
      <c r="S19" s="54">
        <f t="shared" si="2"/>
        <v>0</v>
      </c>
    </row>
    <row r="20" spans="1:29">
      <c r="A20" s="48">
        <v>12</v>
      </c>
      <c r="B20" s="52" t="s">
        <v>99</v>
      </c>
      <c r="C20" s="51" t="s">
        <v>30</v>
      </c>
      <c r="D20" s="51">
        <v>1998</v>
      </c>
      <c r="E20" s="55" t="s">
        <v>175</v>
      </c>
      <c r="F20" s="55"/>
      <c r="G20" s="55"/>
      <c r="H20" s="55"/>
      <c r="I20" s="55">
        <v>1</v>
      </c>
      <c r="J20" s="55"/>
      <c r="K20" s="55"/>
      <c r="L20" s="55"/>
      <c r="M20" s="55"/>
      <c r="N20" s="55"/>
      <c r="O20" s="55"/>
      <c r="P20" s="56">
        <f t="shared" si="1"/>
        <v>1</v>
      </c>
      <c r="Q20" s="55"/>
      <c r="R20" s="56">
        <f>IF(D20&lt;1985,A20,0)</f>
        <v>0</v>
      </c>
      <c r="S20" s="56">
        <f t="shared" si="2"/>
        <v>12</v>
      </c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>
      <c r="A21" s="48">
        <v>14</v>
      </c>
      <c r="B21" s="51" t="s">
        <v>38</v>
      </c>
      <c r="C21" s="51" t="s">
        <v>26</v>
      </c>
      <c r="D21" s="51">
        <v>1982</v>
      </c>
      <c r="E21" s="55" t="s">
        <v>177</v>
      </c>
      <c r="F21" s="55"/>
      <c r="G21" s="55"/>
      <c r="H21" s="55"/>
      <c r="I21" s="55">
        <v>1</v>
      </c>
      <c r="J21" s="55"/>
      <c r="K21" s="55"/>
      <c r="L21" s="55"/>
      <c r="M21" s="55"/>
      <c r="N21" s="55"/>
      <c r="O21" s="55"/>
      <c r="P21" s="56">
        <f t="shared" si="1"/>
        <v>1</v>
      </c>
      <c r="Q21" s="55"/>
      <c r="R21" s="56">
        <f>IF(D21&lt;1985,A21,0)</f>
        <v>14</v>
      </c>
      <c r="S21" s="56">
        <f t="shared" si="2"/>
        <v>0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>
      <c r="A22" s="4">
        <v>13</v>
      </c>
      <c r="B22" s="8" t="s">
        <v>55</v>
      </c>
      <c r="C22" s="8" t="s">
        <v>56</v>
      </c>
      <c r="D22" s="7">
        <v>1964</v>
      </c>
      <c r="E22" s="9" t="s">
        <v>140</v>
      </c>
      <c r="P22" s="54">
        <f t="shared" si="1"/>
        <v>0</v>
      </c>
      <c r="R22" s="54">
        <f>IF(D22&lt;1980,A22,0)</f>
        <v>13</v>
      </c>
      <c r="S22" s="54">
        <f t="shared" si="2"/>
        <v>0</v>
      </c>
    </row>
    <row r="23" spans="1:29">
      <c r="A23" s="48">
        <v>27</v>
      </c>
      <c r="B23" s="52" t="s">
        <v>102</v>
      </c>
      <c r="C23" s="52" t="s">
        <v>26</v>
      </c>
      <c r="D23" s="52">
        <v>1992</v>
      </c>
      <c r="E23" s="55" t="s">
        <v>190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>
        <f t="shared" si="1"/>
        <v>0</v>
      </c>
      <c r="Q23" s="55"/>
      <c r="R23" s="56">
        <f>IF(D23&lt;1985,A23,0)</f>
        <v>0</v>
      </c>
      <c r="S23" s="56">
        <f t="shared" si="2"/>
        <v>0</v>
      </c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>
      <c r="A24" s="4">
        <v>28</v>
      </c>
      <c r="B24" s="40" t="s">
        <v>104</v>
      </c>
      <c r="C24" s="40" t="s">
        <v>27</v>
      </c>
      <c r="D24" s="40">
        <v>1971</v>
      </c>
      <c r="E24" s="9" t="s">
        <v>155</v>
      </c>
      <c r="P24" s="54">
        <f t="shared" si="1"/>
        <v>0</v>
      </c>
      <c r="R24" s="54">
        <f>IF(D24&lt;1980,A24,0)</f>
        <v>28</v>
      </c>
      <c r="S24" s="54">
        <f t="shared" si="2"/>
        <v>0</v>
      </c>
    </row>
    <row r="25" spans="1:29">
      <c r="A25" s="4">
        <v>30</v>
      </c>
      <c r="B25" s="42" t="s">
        <v>60</v>
      </c>
      <c r="C25" s="42" t="s">
        <v>26</v>
      </c>
      <c r="D25" s="40">
        <v>1971</v>
      </c>
      <c r="E25" s="9" t="s">
        <v>157</v>
      </c>
      <c r="P25" s="54">
        <f t="shared" si="1"/>
        <v>0</v>
      </c>
      <c r="R25" s="54">
        <f>IF(D25&lt;1980,A25,0)</f>
        <v>30</v>
      </c>
      <c r="S25" s="54">
        <f t="shared" si="2"/>
        <v>0</v>
      </c>
    </row>
    <row r="26" spans="1:29">
      <c r="A26" s="48">
        <v>18</v>
      </c>
      <c r="B26" s="51" t="s">
        <v>17</v>
      </c>
      <c r="C26" s="51" t="s">
        <v>28</v>
      </c>
      <c r="D26" s="51">
        <v>1975</v>
      </c>
      <c r="E26" s="55" t="s">
        <v>181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>
        <f t="shared" si="1"/>
        <v>0</v>
      </c>
      <c r="Q26" s="55"/>
      <c r="R26" s="56">
        <f>IF(D26&lt;1985,A26,0)</f>
        <v>18</v>
      </c>
      <c r="S26" s="56">
        <f t="shared" si="2"/>
        <v>0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>
      <c r="A27" s="48">
        <v>15</v>
      </c>
      <c r="B27" s="51" t="s">
        <v>43</v>
      </c>
      <c r="C27" s="51" t="s">
        <v>26</v>
      </c>
      <c r="D27" s="51">
        <v>1975</v>
      </c>
      <c r="E27" s="55" t="s">
        <v>178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>
        <f t="shared" si="1"/>
        <v>0</v>
      </c>
      <c r="Q27" s="55"/>
      <c r="R27" s="56">
        <f>IF(D27&lt;1985,A27,0)</f>
        <v>15</v>
      </c>
      <c r="S27" s="56">
        <f t="shared" si="2"/>
        <v>0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>
      <c r="A28" s="48">
        <v>17</v>
      </c>
      <c r="B28" s="51" t="s">
        <v>71</v>
      </c>
      <c r="C28" s="51" t="s">
        <v>28</v>
      </c>
      <c r="D28" s="51">
        <v>1981</v>
      </c>
      <c r="E28" s="55" t="s">
        <v>180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>
        <f t="shared" si="1"/>
        <v>0</v>
      </c>
      <c r="Q28" s="55"/>
      <c r="R28" s="56">
        <f>IF(D28&lt;1985,A28,0)</f>
        <v>17</v>
      </c>
      <c r="S28" s="56">
        <f t="shared" si="2"/>
        <v>0</v>
      </c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>
      <c r="A29" s="48">
        <v>3</v>
      </c>
      <c r="B29" s="49" t="s">
        <v>36</v>
      </c>
      <c r="C29" s="49" t="s">
        <v>30</v>
      </c>
      <c r="D29" s="49">
        <v>1977</v>
      </c>
      <c r="E29" s="55" t="s">
        <v>166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>
        <f t="shared" si="1"/>
        <v>0</v>
      </c>
      <c r="Q29" s="55"/>
      <c r="R29" s="56">
        <f>IF(D29&lt;1985,A29,0)</f>
        <v>3</v>
      </c>
      <c r="S29" s="56">
        <f t="shared" si="2"/>
        <v>0</v>
      </c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>
      <c r="A30" s="4">
        <v>20</v>
      </c>
      <c r="B30" s="7" t="s">
        <v>75</v>
      </c>
      <c r="C30" s="8" t="s">
        <v>26</v>
      </c>
      <c r="D30" s="7">
        <v>1973</v>
      </c>
      <c r="E30" s="9" t="s">
        <v>147</v>
      </c>
      <c r="P30" s="54">
        <f t="shared" si="1"/>
        <v>0</v>
      </c>
      <c r="R30" s="54">
        <f>IF(D30&lt;1980,A30,0)</f>
        <v>20</v>
      </c>
      <c r="S30" s="54">
        <f t="shared" si="2"/>
        <v>0</v>
      </c>
    </row>
    <row r="31" spans="1:29">
      <c r="A31" s="48">
        <v>22</v>
      </c>
      <c r="B31" s="51" t="s">
        <v>116</v>
      </c>
      <c r="C31" s="51" t="s">
        <v>30</v>
      </c>
      <c r="D31" s="51">
        <v>2000</v>
      </c>
      <c r="E31" s="55" t="s">
        <v>185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>
        <f t="shared" si="1"/>
        <v>0</v>
      </c>
      <c r="Q31" s="55"/>
      <c r="R31" s="56">
        <f>IF(D31&lt;1985,A31,0)</f>
        <v>0</v>
      </c>
      <c r="S31" s="56">
        <f t="shared" si="2"/>
        <v>22</v>
      </c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>
      <c r="A32" s="4">
        <v>16</v>
      </c>
      <c r="B32" s="42" t="s">
        <v>8</v>
      </c>
      <c r="C32" s="42" t="s">
        <v>26</v>
      </c>
      <c r="D32" s="7">
        <v>1976</v>
      </c>
      <c r="E32" s="9" t="s">
        <v>143</v>
      </c>
      <c r="P32" s="54">
        <f t="shared" si="1"/>
        <v>0</v>
      </c>
      <c r="R32" s="54">
        <f>IF(D32&lt;1980,A32,0)</f>
        <v>16</v>
      </c>
      <c r="S32" s="54">
        <f t="shared" si="2"/>
        <v>0</v>
      </c>
    </row>
    <row r="33" spans="1:29">
      <c r="A33" s="48">
        <v>2</v>
      </c>
      <c r="B33" s="50" t="s">
        <v>8</v>
      </c>
      <c r="C33" s="50" t="s">
        <v>26</v>
      </c>
      <c r="D33" s="50">
        <v>1976</v>
      </c>
      <c r="E33" s="55" t="s">
        <v>165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>
        <f t="shared" si="1"/>
        <v>0</v>
      </c>
      <c r="Q33" s="55"/>
      <c r="R33" s="56">
        <f>IF(D33&lt;1985,A33,0)</f>
        <v>2</v>
      </c>
      <c r="S33" s="56">
        <f t="shared" si="2"/>
        <v>0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>
      <c r="A34" s="48">
        <v>23</v>
      </c>
      <c r="B34" s="51" t="s">
        <v>119</v>
      </c>
      <c r="C34" s="51" t="s">
        <v>30</v>
      </c>
      <c r="D34" s="51">
        <v>2000</v>
      </c>
      <c r="E34" s="55" t="s">
        <v>186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>
        <f t="shared" si="1"/>
        <v>0</v>
      </c>
      <c r="Q34" s="55"/>
      <c r="R34" s="56">
        <f>IF(D34&lt;1985,A34,0)</f>
        <v>0</v>
      </c>
      <c r="S34" s="56">
        <f t="shared" si="2"/>
        <v>23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>
      <c r="A35" s="4">
        <v>34</v>
      </c>
      <c r="B35" s="40" t="s">
        <v>106</v>
      </c>
      <c r="C35" s="40" t="s">
        <v>26</v>
      </c>
      <c r="D35" s="40">
        <v>1983</v>
      </c>
      <c r="E35" s="9" t="s">
        <v>161</v>
      </c>
      <c r="P35" s="54">
        <f t="shared" ref="P35:P66" si="3">G35+I35+K35+M35+O35</f>
        <v>0</v>
      </c>
      <c r="R35" s="54">
        <f>IF(D35&lt;1980,A35,0)</f>
        <v>0</v>
      </c>
      <c r="S35" s="54">
        <f t="shared" ref="S35:S66" si="4">IF(D35&lt;1996,0,A35)</f>
        <v>0</v>
      </c>
    </row>
    <row r="36" spans="1:29">
      <c r="A36" s="4">
        <v>32</v>
      </c>
      <c r="B36" s="40" t="s">
        <v>92</v>
      </c>
      <c r="C36" s="40" t="s">
        <v>93</v>
      </c>
      <c r="D36" s="7">
        <v>1966</v>
      </c>
      <c r="E36" s="9" t="s">
        <v>159</v>
      </c>
      <c r="P36" s="54">
        <f t="shared" si="3"/>
        <v>0</v>
      </c>
      <c r="R36" s="54">
        <f>IF(D36&lt;1980,A36,0)</f>
        <v>32</v>
      </c>
      <c r="S36" s="54">
        <f t="shared" si="4"/>
        <v>0</v>
      </c>
    </row>
    <row r="37" spans="1:29">
      <c r="A37" s="4">
        <v>7</v>
      </c>
      <c r="B37" s="42" t="s">
        <v>59</v>
      </c>
      <c r="C37" s="42" t="s">
        <v>26</v>
      </c>
      <c r="D37" s="7">
        <v>1980</v>
      </c>
      <c r="E37" s="9" t="s">
        <v>134</v>
      </c>
      <c r="P37" s="54">
        <f t="shared" si="3"/>
        <v>0</v>
      </c>
      <c r="R37" s="54">
        <f>IF(D37&lt;1980,A37,0)</f>
        <v>0</v>
      </c>
      <c r="S37" s="54">
        <f t="shared" si="4"/>
        <v>0</v>
      </c>
    </row>
    <row r="38" spans="1:29">
      <c r="A38" s="48">
        <v>8</v>
      </c>
      <c r="B38" s="51" t="s">
        <v>109</v>
      </c>
      <c r="C38" s="51" t="s">
        <v>26</v>
      </c>
      <c r="D38" s="51">
        <v>1978</v>
      </c>
      <c r="E38" s="55" t="s">
        <v>171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>
        <f t="shared" si="3"/>
        <v>0</v>
      </c>
      <c r="Q38" s="55"/>
      <c r="R38" s="56">
        <f>IF(D38&lt;1985,A38,0)</f>
        <v>8</v>
      </c>
      <c r="S38" s="56">
        <f t="shared" si="4"/>
        <v>0</v>
      </c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s="49" customFormat="1">
      <c r="A39" s="48">
        <v>19</v>
      </c>
      <c r="B39" s="51" t="s">
        <v>83</v>
      </c>
      <c r="C39" s="51" t="s">
        <v>26</v>
      </c>
      <c r="D39" s="51">
        <v>1997</v>
      </c>
      <c r="E39" s="55" t="s">
        <v>182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>
        <f t="shared" si="3"/>
        <v>0</v>
      </c>
      <c r="Q39" s="55"/>
      <c r="R39" s="56">
        <f>IF(D39&lt;1985,A39,0)</f>
        <v>0</v>
      </c>
      <c r="S39" s="56">
        <f t="shared" si="4"/>
        <v>19</v>
      </c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s="49" customFormat="1">
      <c r="A40" s="48">
        <v>6</v>
      </c>
      <c r="B40" s="51" t="s">
        <v>84</v>
      </c>
      <c r="C40" s="51" t="s">
        <v>26</v>
      </c>
      <c r="D40" s="51">
        <v>1991</v>
      </c>
      <c r="E40" s="55" t="s">
        <v>169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>
        <f t="shared" si="3"/>
        <v>0</v>
      </c>
      <c r="Q40" s="55"/>
      <c r="R40" s="56">
        <f>IF(D40&lt;1985,A40,0)</f>
        <v>0</v>
      </c>
      <c r="S40" s="56">
        <f t="shared" si="4"/>
        <v>0</v>
      </c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:29" s="49" customFormat="1">
      <c r="A41" s="4">
        <v>35</v>
      </c>
      <c r="B41" s="40" t="s">
        <v>107</v>
      </c>
      <c r="C41" s="40" t="s">
        <v>27</v>
      </c>
      <c r="D41" s="40">
        <v>1969</v>
      </c>
      <c r="E41" s="9" t="s">
        <v>162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54">
        <f t="shared" si="3"/>
        <v>0</v>
      </c>
      <c r="Q41" s="9"/>
      <c r="R41" s="54">
        <f>IF(D41&lt;1980,A41,0)</f>
        <v>35</v>
      </c>
      <c r="S41" s="54">
        <f t="shared" si="4"/>
        <v>0</v>
      </c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s="49" customFormat="1">
      <c r="A42" s="4">
        <v>18</v>
      </c>
      <c r="B42" s="8" t="s">
        <v>120</v>
      </c>
      <c r="C42" s="8" t="s">
        <v>27</v>
      </c>
      <c r="D42" s="7">
        <v>1982</v>
      </c>
      <c r="E42" s="9" t="s">
        <v>145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54">
        <f t="shared" si="3"/>
        <v>0</v>
      </c>
      <c r="Q42" s="9"/>
      <c r="R42" s="54">
        <f>IF(D42&lt;1980,A42,0)</f>
        <v>0</v>
      </c>
      <c r="S42" s="54">
        <f t="shared" si="4"/>
        <v>0</v>
      </c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s="49" customFormat="1">
      <c r="A43" s="48">
        <v>4</v>
      </c>
      <c r="B43" s="51" t="s">
        <v>120</v>
      </c>
      <c r="C43" s="51" t="s">
        <v>27</v>
      </c>
      <c r="D43" s="51">
        <v>1982</v>
      </c>
      <c r="E43" s="55" t="s">
        <v>167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6">
        <f t="shared" si="3"/>
        <v>0</v>
      </c>
      <c r="Q43" s="55"/>
      <c r="R43" s="56">
        <f>IF(D43&lt;1985,A43,0)</f>
        <v>4</v>
      </c>
      <c r="S43" s="56">
        <f t="shared" si="4"/>
        <v>0</v>
      </c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s="49" customFormat="1">
      <c r="A44" s="48">
        <v>11</v>
      </c>
      <c r="B44" s="51" t="s">
        <v>96</v>
      </c>
      <c r="C44" s="51" t="s">
        <v>100</v>
      </c>
      <c r="D44" s="51">
        <v>1998</v>
      </c>
      <c r="E44" s="55" t="s">
        <v>174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>
        <f t="shared" si="3"/>
        <v>0</v>
      </c>
      <c r="Q44" s="55"/>
      <c r="R44" s="56">
        <f>IF(D44&lt;1985,A44,0)</f>
        <v>0</v>
      </c>
      <c r="S44" s="56">
        <f t="shared" si="4"/>
        <v>11</v>
      </c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s="49" customFormat="1">
      <c r="A45" s="4">
        <v>24</v>
      </c>
      <c r="B45" s="42" t="s">
        <v>122</v>
      </c>
      <c r="C45" s="42" t="s">
        <v>26</v>
      </c>
      <c r="D45" s="40">
        <v>1978</v>
      </c>
      <c r="E45" s="9" t="s">
        <v>151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54">
        <f t="shared" si="3"/>
        <v>0</v>
      </c>
      <c r="Q45" s="9"/>
      <c r="R45" s="54">
        <f>IF(D45&lt;1980,A45,0)</f>
        <v>24</v>
      </c>
      <c r="S45" s="54">
        <f t="shared" si="4"/>
        <v>0</v>
      </c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s="49" customFormat="1">
      <c r="A46" s="4">
        <v>25</v>
      </c>
      <c r="B46" s="40" t="s">
        <v>54</v>
      </c>
      <c r="C46" s="40" t="s">
        <v>26</v>
      </c>
      <c r="D46" s="7">
        <v>1975</v>
      </c>
      <c r="E46" s="9" t="s">
        <v>152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54">
        <f t="shared" si="3"/>
        <v>0</v>
      </c>
      <c r="Q46" s="9"/>
      <c r="R46" s="54">
        <f>IF(D46&lt;1980,A46,0)</f>
        <v>25</v>
      </c>
      <c r="S46" s="54">
        <f t="shared" si="4"/>
        <v>0</v>
      </c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s="49" customFormat="1">
      <c r="A47" s="48">
        <v>21</v>
      </c>
      <c r="B47" s="51" t="s">
        <v>112</v>
      </c>
      <c r="C47" s="51" t="s">
        <v>30</v>
      </c>
      <c r="D47" s="51">
        <v>2000</v>
      </c>
      <c r="E47" s="55" t="s">
        <v>184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>
        <f t="shared" si="3"/>
        <v>0</v>
      </c>
      <c r="Q47" s="55"/>
      <c r="R47" s="56">
        <f>IF(D47&lt;1985,A47,0)</f>
        <v>0</v>
      </c>
      <c r="S47" s="56">
        <f t="shared" si="4"/>
        <v>21</v>
      </c>
      <c r="T47" s="55"/>
      <c r="U47" s="55"/>
      <c r="V47" s="55"/>
      <c r="W47" s="55"/>
      <c r="X47" s="55"/>
      <c r="Y47" s="55"/>
      <c r="Z47" s="55"/>
      <c r="AA47" s="55"/>
      <c r="AB47" s="55"/>
      <c r="AC47" s="55"/>
    </row>
    <row r="48" spans="1:29" s="49" customFormat="1">
      <c r="A48" s="48">
        <v>28</v>
      </c>
      <c r="B48" s="52" t="s">
        <v>103</v>
      </c>
      <c r="C48" s="52" t="s">
        <v>30</v>
      </c>
      <c r="D48" s="52">
        <v>1985</v>
      </c>
      <c r="E48" s="55" t="s">
        <v>191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6">
        <f t="shared" si="3"/>
        <v>0</v>
      </c>
      <c r="Q48" s="55"/>
      <c r="R48" s="56">
        <f>IF(D48&lt;1985,A48,0)</f>
        <v>0</v>
      </c>
      <c r="S48" s="56">
        <f t="shared" si="4"/>
        <v>0</v>
      </c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s="49" customFormat="1">
      <c r="A49" s="4">
        <v>10</v>
      </c>
      <c r="B49" s="7" t="s">
        <v>37</v>
      </c>
      <c r="C49" s="7" t="s">
        <v>26</v>
      </c>
      <c r="D49" s="7">
        <v>1986</v>
      </c>
      <c r="E49" s="9" t="s">
        <v>137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54">
        <f t="shared" si="3"/>
        <v>0</v>
      </c>
      <c r="Q49" s="9"/>
      <c r="R49" s="54">
        <f>IF(D49&lt;1980,A49,0)</f>
        <v>0</v>
      </c>
      <c r="S49" s="54">
        <f t="shared" si="4"/>
        <v>0</v>
      </c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s="49" customFormat="1">
      <c r="A50" s="4">
        <v>23</v>
      </c>
      <c r="B50" s="8" t="s">
        <v>61</v>
      </c>
      <c r="C50" s="8" t="s">
        <v>28</v>
      </c>
      <c r="D50" s="7">
        <v>1979</v>
      </c>
      <c r="E50" s="9" t="s">
        <v>150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54">
        <f t="shared" si="3"/>
        <v>0</v>
      </c>
      <c r="Q50" s="9"/>
      <c r="R50" s="54">
        <f>IF(D50&lt;1980,A50,0)</f>
        <v>23</v>
      </c>
      <c r="S50" s="54">
        <f t="shared" si="4"/>
        <v>0</v>
      </c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s="49" customFormat="1">
      <c r="A51" s="4">
        <v>22</v>
      </c>
      <c r="B51" s="7" t="s">
        <v>35</v>
      </c>
      <c r="C51" s="7" t="s">
        <v>30</v>
      </c>
      <c r="D51" s="7">
        <v>1994</v>
      </c>
      <c r="E51" s="9" t="s">
        <v>149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54">
        <f t="shared" si="3"/>
        <v>0</v>
      </c>
      <c r="Q51" s="9"/>
      <c r="R51" s="54">
        <f>IF(D51&lt;1980,A51,0)</f>
        <v>0</v>
      </c>
      <c r="S51" s="54">
        <f t="shared" si="4"/>
        <v>0</v>
      </c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s="49" customFormat="1">
      <c r="A52" s="48">
        <v>16</v>
      </c>
      <c r="B52" s="51" t="s">
        <v>121</v>
      </c>
      <c r="C52" s="51" t="s">
        <v>27</v>
      </c>
      <c r="D52" s="51">
        <v>1982</v>
      </c>
      <c r="E52" s="55" t="s">
        <v>179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>
        <f t="shared" si="3"/>
        <v>0</v>
      </c>
      <c r="Q52" s="55"/>
      <c r="R52" s="56">
        <f>IF(D52&lt;1985,A52,0)</f>
        <v>16</v>
      </c>
      <c r="S52" s="56">
        <f t="shared" si="4"/>
        <v>0</v>
      </c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s="49" customFormat="1">
      <c r="A53" s="4">
        <v>29</v>
      </c>
      <c r="B53" s="8" t="s">
        <v>81</v>
      </c>
      <c r="C53" s="8" t="s">
        <v>28</v>
      </c>
      <c r="D53" s="7">
        <v>1963</v>
      </c>
      <c r="E53" s="9" t="s">
        <v>156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54">
        <f t="shared" si="3"/>
        <v>0</v>
      </c>
      <c r="Q53" s="9"/>
      <c r="R53" s="54">
        <f>IF(D53&lt;1980,A53,0)</f>
        <v>29</v>
      </c>
      <c r="S53" s="54">
        <f t="shared" si="4"/>
        <v>0</v>
      </c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49" customFormat="1">
      <c r="A54" s="48">
        <v>25</v>
      </c>
      <c r="B54" s="51" t="s">
        <v>118</v>
      </c>
      <c r="C54" s="51" t="s">
        <v>30</v>
      </c>
      <c r="D54" s="51">
        <v>2000</v>
      </c>
      <c r="E54" s="55" t="s">
        <v>188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6">
        <f t="shared" si="3"/>
        <v>0</v>
      </c>
      <c r="Q54" s="55"/>
      <c r="R54" s="56">
        <f>IF(D54&lt;1985,A54,0)</f>
        <v>0</v>
      </c>
      <c r="S54" s="56">
        <f t="shared" si="4"/>
        <v>25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</row>
    <row r="55" spans="1:29" s="49" customFormat="1">
      <c r="A55" s="4">
        <v>33</v>
      </c>
      <c r="B55" s="40" t="s">
        <v>105</v>
      </c>
      <c r="C55" s="40" t="s">
        <v>26</v>
      </c>
      <c r="D55" s="40">
        <v>1983</v>
      </c>
      <c r="E55" s="9" t="s">
        <v>160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54">
        <f t="shared" si="3"/>
        <v>0</v>
      </c>
      <c r="Q55" s="9"/>
      <c r="R55" s="54">
        <f>IF(D55&lt;1980,A55,0)</f>
        <v>0</v>
      </c>
      <c r="S55" s="54">
        <f t="shared" si="4"/>
        <v>0</v>
      </c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s="49" customFormat="1">
      <c r="A56" s="48">
        <v>7</v>
      </c>
      <c r="B56" s="51" t="s">
        <v>80</v>
      </c>
      <c r="C56" s="51" t="s">
        <v>26</v>
      </c>
      <c r="D56" s="51">
        <v>1998</v>
      </c>
      <c r="E56" s="55" t="s">
        <v>170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>
        <f t="shared" si="3"/>
        <v>0</v>
      </c>
      <c r="Q56" s="55"/>
      <c r="R56" s="56">
        <f>IF(D56&lt;1985,A56,0)</f>
        <v>0</v>
      </c>
      <c r="S56" s="56">
        <f t="shared" si="4"/>
        <v>7</v>
      </c>
      <c r="T56" s="55"/>
      <c r="U56" s="55"/>
      <c r="V56" s="55"/>
      <c r="W56" s="55"/>
      <c r="X56" s="55"/>
      <c r="Y56" s="55"/>
      <c r="Z56" s="55"/>
      <c r="AA56" s="55"/>
      <c r="AB56" s="55"/>
      <c r="AC56" s="55"/>
    </row>
    <row r="57" spans="1:29" s="49" customFormat="1">
      <c r="A57" s="48">
        <v>1</v>
      </c>
      <c r="B57" s="49" t="s">
        <v>46</v>
      </c>
      <c r="C57" s="49" t="s">
        <v>26</v>
      </c>
      <c r="D57" s="49">
        <v>1981</v>
      </c>
      <c r="E57" s="55" t="s">
        <v>164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>
        <f t="shared" si="3"/>
        <v>0</v>
      </c>
      <c r="Q57" s="55"/>
      <c r="R57" s="56">
        <f>IF(D57&lt;1985,A57,0)</f>
        <v>1</v>
      </c>
      <c r="S57" s="56">
        <f t="shared" si="4"/>
        <v>0</v>
      </c>
      <c r="T57" s="55"/>
      <c r="U57" s="55"/>
      <c r="V57" s="55"/>
      <c r="W57" s="55"/>
      <c r="X57" s="55"/>
      <c r="Y57" s="55"/>
      <c r="Z57" s="55"/>
      <c r="AA57" s="55"/>
      <c r="AB57" s="55"/>
      <c r="AC57" s="55"/>
    </row>
    <row r="58" spans="1:29" s="49" customFormat="1">
      <c r="A58" s="4">
        <v>36</v>
      </c>
      <c r="B58" s="40" t="s">
        <v>108</v>
      </c>
      <c r="C58" s="40" t="s">
        <v>27</v>
      </c>
      <c r="D58" s="40">
        <v>2002</v>
      </c>
      <c r="E58" s="9" t="s">
        <v>163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54">
        <f t="shared" si="3"/>
        <v>0</v>
      </c>
      <c r="Q58" s="9"/>
      <c r="R58" s="54">
        <f>IF(D58&lt;1980,A58,0)</f>
        <v>0</v>
      </c>
      <c r="S58" s="54">
        <f t="shared" si="4"/>
        <v>36</v>
      </c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s="49" customFormat="1">
      <c r="A59" s="48">
        <v>9</v>
      </c>
      <c r="B59" s="51" t="s">
        <v>117</v>
      </c>
      <c r="C59" s="51" t="s">
        <v>30</v>
      </c>
      <c r="D59" s="51">
        <v>2000</v>
      </c>
      <c r="E59" s="55" t="s">
        <v>172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6">
        <f t="shared" si="3"/>
        <v>0</v>
      </c>
      <c r="Q59" s="55"/>
      <c r="R59" s="56">
        <f>IF(D59&lt;1985,A59,0)</f>
        <v>0</v>
      </c>
      <c r="S59" s="56">
        <f t="shared" si="4"/>
        <v>9</v>
      </c>
      <c r="T59" s="55"/>
      <c r="U59" s="55"/>
      <c r="V59" s="55"/>
      <c r="W59" s="55"/>
      <c r="X59" s="55"/>
      <c r="Y59" s="55"/>
      <c r="Z59" s="55"/>
      <c r="AA59" s="55"/>
      <c r="AB59" s="55"/>
      <c r="AC59" s="55"/>
    </row>
    <row r="60" spans="1:29" s="49" customFormat="1">
      <c r="A60" s="48">
        <v>20</v>
      </c>
      <c r="B60" s="51" t="s">
        <v>115</v>
      </c>
      <c r="C60" s="51" t="s">
        <v>30</v>
      </c>
      <c r="D60" s="51">
        <v>2002</v>
      </c>
      <c r="E60" s="55" t="s">
        <v>183</v>
      </c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6">
        <f t="shared" si="3"/>
        <v>0</v>
      </c>
      <c r="Q60" s="55"/>
      <c r="R60" s="56">
        <f>IF(D60&lt;1985,A60,0)</f>
        <v>0</v>
      </c>
      <c r="S60" s="56">
        <f t="shared" si="4"/>
        <v>20</v>
      </c>
      <c r="T60" s="55"/>
      <c r="U60" s="55"/>
      <c r="V60" s="55"/>
      <c r="W60" s="55"/>
      <c r="X60" s="55"/>
      <c r="Y60" s="55"/>
      <c r="Z60" s="55"/>
      <c r="AA60" s="55"/>
      <c r="AB60" s="55"/>
      <c r="AC60" s="55"/>
    </row>
    <row r="61" spans="1:29" s="49" customFormat="1">
      <c r="A61" s="4">
        <v>14</v>
      </c>
      <c r="B61" s="7" t="s">
        <v>32</v>
      </c>
      <c r="C61" s="7" t="s">
        <v>30</v>
      </c>
      <c r="D61" s="7">
        <v>1971</v>
      </c>
      <c r="E61" s="9" t="s">
        <v>141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54">
        <f t="shared" si="3"/>
        <v>0</v>
      </c>
      <c r="Q61" s="9"/>
      <c r="R61" s="54">
        <f>IF(D61&lt;1980,A61,0)</f>
        <v>14</v>
      </c>
      <c r="S61" s="54">
        <f t="shared" si="4"/>
        <v>0</v>
      </c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s="49" customFormat="1">
      <c r="A62" s="4">
        <v>27</v>
      </c>
      <c r="B62" s="7" t="s">
        <v>91</v>
      </c>
      <c r="C62" s="7" t="s">
        <v>26</v>
      </c>
      <c r="D62" s="7">
        <v>1982</v>
      </c>
      <c r="E62" s="9" t="s">
        <v>154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54">
        <f t="shared" si="3"/>
        <v>0</v>
      </c>
      <c r="Q62" s="9"/>
      <c r="R62" s="54">
        <f>IF(D62&lt;1980,A62,0)</f>
        <v>0</v>
      </c>
      <c r="S62" s="54">
        <f t="shared" si="4"/>
        <v>0</v>
      </c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s="49" customFormat="1">
      <c r="A63" s="4">
        <v>1</v>
      </c>
      <c r="B63" s="47" t="s">
        <v>40</v>
      </c>
      <c r="C63" s="7" t="s">
        <v>26</v>
      </c>
      <c r="D63" s="7">
        <v>1982</v>
      </c>
      <c r="E63" s="9" t="s">
        <v>128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54">
        <f t="shared" si="3"/>
        <v>0</v>
      </c>
      <c r="Q63" s="9"/>
      <c r="R63" s="54">
        <f>IF(D63&lt;1980,A63,0)</f>
        <v>0</v>
      </c>
      <c r="S63" s="54">
        <f t="shared" si="4"/>
        <v>0</v>
      </c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s="49" customFormat="1">
      <c r="A64" s="48">
        <v>24</v>
      </c>
      <c r="B64" s="51" t="s">
        <v>114</v>
      </c>
      <c r="C64" s="51" t="s">
        <v>30</v>
      </c>
      <c r="D64" s="51">
        <v>2000</v>
      </c>
      <c r="E64" s="55" t="s">
        <v>187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6">
        <f t="shared" si="3"/>
        <v>0</v>
      </c>
      <c r="Q64" s="55"/>
      <c r="R64" s="56">
        <f>IF(D64&lt;1985,A64,0)</f>
        <v>0</v>
      </c>
      <c r="S64" s="56">
        <f t="shared" si="4"/>
        <v>24</v>
      </c>
      <c r="T64" s="55"/>
      <c r="U64" s="55"/>
      <c r="V64" s="55"/>
      <c r="W64" s="55"/>
      <c r="X64" s="55"/>
      <c r="Y64" s="55"/>
      <c r="Z64" s="55"/>
      <c r="AA64" s="55"/>
      <c r="AB64" s="55"/>
      <c r="AC64" s="55"/>
    </row>
    <row r="65" spans="1:29" s="49" customFormat="1">
      <c r="A65" s="48">
        <v>13</v>
      </c>
      <c r="B65" s="51" t="s">
        <v>94</v>
      </c>
      <c r="C65" s="51" t="s">
        <v>26</v>
      </c>
      <c r="D65" s="51">
        <v>1984</v>
      </c>
      <c r="E65" s="55" t="s">
        <v>176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6">
        <f t="shared" si="3"/>
        <v>0</v>
      </c>
      <c r="Q65" s="55"/>
      <c r="R65" s="56">
        <f>IF(D65&lt;1985,A65,0)</f>
        <v>13</v>
      </c>
      <c r="S65" s="56">
        <f t="shared" si="4"/>
        <v>0</v>
      </c>
      <c r="T65" s="55"/>
      <c r="U65" s="55"/>
      <c r="V65" s="55"/>
      <c r="W65" s="55"/>
      <c r="X65" s="55"/>
      <c r="Y65" s="55"/>
      <c r="Z65" s="55"/>
      <c r="AA65" s="55"/>
      <c r="AB65" s="55"/>
      <c r="AC65" s="55"/>
    </row>
    <row r="66" spans="1:29" s="49" customFormat="1">
      <c r="A66" s="4">
        <v>21</v>
      </c>
      <c r="B66" s="40" t="s">
        <v>14</v>
      </c>
      <c r="C66" s="40" t="s">
        <v>27</v>
      </c>
      <c r="D66" s="7">
        <v>1992</v>
      </c>
      <c r="E66" s="9" t="s">
        <v>148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54">
        <f t="shared" si="3"/>
        <v>0</v>
      </c>
      <c r="Q66" s="9"/>
      <c r="R66" s="54">
        <f>IF(D66&lt;1980,A66,0)</f>
        <v>0</v>
      </c>
      <c r="S66" s="54">
        <f t="shared" si="4"/>
        <v>0</v>
      </c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>
      <c r="B67" s="51" t="s">
        <v>74</v>
      </c>
      <c r="C67" s="51" t="s">
        <v>26</v>
      </c>
      <c r="D67" s="51">
        <v>1982</v>
      </c>
      <c r="I67" s="9">
        <v>1</v>
      </c>
    </row>
    <row r="68" spans="1:29">
      <c r="B68" s="51" t="s">
        <v>197</v>
      </c>
      <c r="C68" s="51" t="s">
        <v>26</v>
      </c>
      <c r="I68" s="9">
        <v>1</v>
      </c>
    </row>
  </sheetData>
  <autoFilter ref="A2:S66">
    <filterColumn colId="5" showButton="0"/>
    <filterColumn colId="7" showButton="0"/>
    <filterColumn colId="9" showButton="0"/>
    <filterColumn colId="11" showButton="0"/>
    <filterColumn colId="13" showButton="0"/>
  </autoFilter>
  <sortState ref="A3:AC68">
    <sortCondition descending="1" ref="P3:P68"/>
  </sortState>
  <mergeCells count="10">
    <mergeCell ref="J2:K2"/>
    <mergeCell ref="L2:M2"/>
    <mergeCell ref="N2:O2"/>
    <mergeCell ref="A1:A2"/>
    <mergeCell ref="B1:B2"/>
    <mergeCell ref="C1:C2"/>
    <mergeCell ref="D1:D2"/>
    <mergeCell ref="E1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workbookViewId="0">
      <selection activeCell="S4" sqref="S4"/>
    </sheetView>
  </sheetViews>
  <sheetFormatPr defaultColWidth="11.5703125" defaultRowHeight="9.75" customHeight="1"/>
  <cols>
    <col min="1" max="2" width="5.28515625" style="1" customWidth="1"/>
    <col min="3" max="6" width="5.28515625" style="2" customWidth="1"/>
    <col min="7" max="10" width="11.5703125" style="2"/>
    <col min="11" max="11" width="3" style="2" bestFit="1" customWidth="1"/>
    <col min="12" max="13" width="20" style="2" customWidth="1"/>
    <col min="14" max="16384" width="11.5703125" style="2"/>
  </cols>
  <sheetData>
    <row r="1" spans="1:13" ht="9.75" customHeight="1">
      <c r="A1" s="12" t="s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K1" s="2" t="s">
        <v>0</v>
      </c>
      <c r="L1" s="2" t="s">
        <v>86</v>
      </c>
      <c r="M1" s="2" t="s">
        <v>87</v>
      </c>
    </row>
    <row r="2" spans="1:13" ht="9.75" customHeight="1">
      <c r="A2" s="13">
        <v>1</v>
      </c>
      <c r="B2" s="14">
        <v>1500</v>
      </c>
      <c r="C2" s="15">
        <v>600</v>
      </c>
      <c r="D2" s="16">
        <v>240</v>
      </c>
      <c r="E2" s="17">
        <v>96</v>
      </c>
      <c r="F2" s="13">
        <v>600</v>
      </c>
      <c r="K2" s="2">
        <v>1</v>
      </c>
      <c r="L2" s="2">
        <v>60</v>
      </c>
      <c r="M2" s="2">
        <v>100</v>
      </c>
    </row>
    <row r="3" spans="1:13" ht="9.75" customHeight="1">
      <c r="A3" s="13">
        <v>2</v>
      </c>
      <c r="B3" s="14">
        <v>1350</v>
      </c>
      <c r="C3" s="15">
        <v>540</v>
      </c>
      <c r="D3" s="16">
        <v>216</v>
      </c>
      <c r="E3" s="17">
        <v>86</v>
      </c>
      <c r="F3" s="13">
        <v>540</v>
      </c>
      <c r="K3" s="2">
        <v>2</v>
      </c>
      <c r="L3" s="2">
        <v>54</v>
      </c>
      <c r="M3" s="2">
        <v>80</v>
      </c>
    </row>
    <row r="4" spans="1:13" ht="9.75" customHeight="1">
      <c r="A4" s="13">
        <v>3</v>
      </c>
      <c r="B4" s="14">
        <v>1200</v>
      </c>
      <c r="C4" s="15">
        <v>480</v>
      </c>
      <c r="D4" s="16">
        <v>192</v>
      </c>
      <c r="E4" s="17">
        <v>77</v>
      </c>
      <c r="F4" s="13">
        <v>480</v>
      </c>
      <c r="K4" s="2">
        <v>3</v>
      </c>
      <c r="L4" s="2">
        <v>48</v>
      </c>
      <c r="M4" s="2">
        <v>60</v>
      </c>
    </row>
    <row r="5" spans="1:13" ht="9.75" customHeight="1">
      <c r="A5" s="13">
        <v>4</v>
      </c>
      <c r="B5" s="14">
        <v>1075</v>
      </c>
      <c r="C5" s="15">
        <v>430</v>
      </c>
      <c r="D5" s="16">
        <v>172</v>
      </c>
      <c r="E5" s="17">
        <v>69</v>
      </c>
      <c r="F5" s="13">
        <v>430</v>
      </c>
      <c r="K5" s="2">
        <v>4</v>
      </c>
      <c r="L5" s="2">
        <v>43</v>
      </c>
      <c r="M5" s="2">
        <v>50</v>
      </c>
    </row>
    <row r="6" spans="1:13" ht="9.75" customHeight="1">
      <c r="A6" s="13">
        <v>5</v>
      </c>
      <c r="B6" s="14">
        <v>1000</v>
      </c>
      <c r="C6" s="15">
        <v>400</v>
      </c>
      <c r="D6" s="16">
        <v>160</v>
      </c>
      <c r="E6" s="17">
        <v>64</v>
      </c>
      <c r="F6" s="13">
        <v>400</v>
      </c>
      <c r="K6" s="2">
        <v>5</v>
      </c>
      <c r="L6" s="2">
        <v>40</v>
      </c>
      <c r="M6" s="2">
        <v>45</v>
      </c>
    </row>
    <row r="7" spans="1:13" ht="9.75" customHeight="1">
      <c r="A7" s="13">
        <v>6</v>
      </c>
      <c r="B7" s="14">
        <v>950</v>
      </c>
      <c r="C7" s="15">
        <v>380</v>
      </c>
      <c r="D7" s="16">
        <v>152</v>
      </c>
      <c r="E7" s="17">
        <v>61</v>
      </c>
      <c r="F7" s="13">
        <v>380</v>
      </c>
      <c r="K7" s="2">
        <v>6</v>
      </c>
      <c r="L7" s="2">
        <v>38</v>
      </c>
      <c r="M7" s="2">
        <v>40</v>
      </c>
    </row>
    <row r="8" spans="1:13" ht="9.75" customHeight="1">
      <c r="A8" s="13">
        <v>7</v>
      </c>
      <c r="B8" s="14">
        <v>900</v>
      </c>
      <c r="C8" s="15">
        <v>360</v>
      </c>
      <c r="D8" s="16">
        <v>144</v>
      </c>
      <c r="E8" s="17">
        <v>58</v>
      </c>
      <c r="F8" s="13">
        <v>360</v>
      </c>
      <c r="K8" s="2">
        <v>7</v>
      </c>
      <c r="L8" s="2">
        <v>36</v>
      </c>
      <c r="M8" s="2">
        <v>36</v>
      </c>
    </row>
    <row r="9" spans="1:13" ht="9.75" customHeight="1">
      <c r="A9" s="13">
        <v>8</v>
      </c>
      <c r="B9" s="14">
        <v>850</v>
      </c>
      <c r="C9" s="15">
        <v>340</v>
      </c>
      <c r="D9" s="16">
        <v>136</v>
      </c>
      <c r="E9" s="17">
        <v>54</v>
      </c>
      <c r="F9" s="13">
        <v>340</v>
      </c>
      <c r="K9" s="2">
        <v>8</v>
      </c>
      <c r="L9" s="2">
        <v>34</v>
      </c>
      <c r="M9" s="2">
        <v>32</v>
      </c>
    </row>
    <row r="10" spans="1:13" ht="9.75" customHeight="1">
      <c r="A10" s="13">
        <v>9</v>
      </c>
      <c r="B10" s="14">
        <v>800</v>
      </c>
      <c r="C10" s="15">
        <v>320</v>
      </c>
      <c r="D10" s="16">
        <v>128</v>
      </c>
      <c r="E10" s="17">
        <v>51</v>
      </c>
      <c r="F10" s="13">
        <v>320</v>
      </c>
      <c r="K10" s="2">
        <v>9</v>
      </c>
      <c r="L10" s="2">
        <v>32</v>
      </c>
      <c r="M10" s="2">
        <v>29</v>
      </c>
    </row>
    <row r="11" spans="1:13" ht="9.75" customHeight="1">
      <c r="A11" s="13">
        <v>10</v>
      </c>
      <c r="B11" s="14">
        <v>775</v>
      </c>
      <c r="C11" s="15">
        <v>310</v>
      </c>
      <c r="D11" s="16">
        <v>124</v>
      </c>
      <c r="E11" s="17">
        <v>50</v>
      </c>
      <c r="F11" s="13">
        <v>310</v>
      </c>
      <c r="K11" s="2">
        <v>10</v>
      </c>
      <c r="L11" s="2">
        <v>31</v>
      </c>
      <c r="M11" s="2">
        <v>26</v>
      </c>
    </row>
    <row r="12" spans="1:13" ht="9.75" customHeight="1">
      <c r="A12" s="13">
        <v>11</v>
      </c>
      <c r="B12" s="14">
        <v>750</v>
      </c>
      <c r="C12" s="15">
        <v>300</v>
      </c>
      <c r="D12" s="16">
        <v>120</v>
      </c>
      <c r="E12" s="17">
        <v>48</v>
      </c>
      <c r="F12" s="13">
        <v>300</v>
      </c>
      <c r="K12" s="2">
        <v>11</v>
      </c>
      <c r="L12" s="2">
        <v>30</v>
      </c>
      <c r="M12" s="2">
        <v>24</v>
      </c>
    </row>
    <row r="13" spans="1:13" ht="9.75" customHeight="1">
      <c r="A13" s="13">
        <v>12</v>
      </c>
      <c r="B13" s="14">
        <v>725</v>
      </c>
      <c r="C13" s="15">
        <v>290</v>
      </c>
      <c r="D13" s="16">
        <v>116</v>
      </c>
      <c r="E13" s="17">
        <v>46</v>
      </c>
      <c r="F13" s="13">
        <v>290</v>
      </c>
      <c r="K13" s="2">
        <v>12</v>
      </c>
      <c r="L13" s="2">
        <v>29</v>
      </c>
      <c r="M13" s="2">
        <v>22</v>
      </c>
    </row>
    <row r="14" spans="1:13" ht="9.75" customHeight="1">
      <c r="A14" s="13">
        <v>13</v>
      </c>
      <c r="B14" s="14">
        <v>700</v>
      </c>
      <c r="C14" s="15">
        <v>280</v>
      </c>
      <c r="D14" s="16">
        <v>112</v>
      </c>
      <c r="E14" s="17">
        <v>45</v>
      </c>
      <c r="F14" s="13">
        <v>280</v>
      </c>
      <c r="K14" s="2">
        <v>13</v>
      </c>
      <c r="L14" s="2">
        <v>28</v>
      </c>
      <c r="M14" s="2">
        <v>20</v>
      </c>
    </row>
    <row r="15" spans="1:13" ht="9.75" customHeight="1">
      <c r="A15" s="13">
        <v>14</v>
      </c>
      <c r="B15" s="14">
        <v>675</v>
      </c>
      <c r="C15" s="15">
        <v>270</v>
      </c>
      <c r="D15" s="16">
        <v>108</v>
      </c>
      <c r="E15" s="17">
        <v>43</v>
      </c>
      <c r="F15" s="13">
        <v>270</v>
      </c>
      <c r="K15" s="2">
        <v>14</v>
      </c>
      <c r="L15" s="2">
        <v>27</v>
      </c>
      <c r="M15" s="2">
        <v>18</v>
      </c>
    </row>
    <row r="16" spans="1:13" ht="9.75" customHeight="1">
      <c r="A16" s="13">
        <v>15</v>
      </c>
      <c r="B16" s="14">
        <v>650</v>
      </c>
      <c r="C16" s="15">
        <v>260</v>
      </c>
      <c r="D16" s="16">
        <v>104</v>
      </c>
      <c r="E16" s="17">
        <v>42</v>
      </c>
      <c r="F16" s="13">
        <v>260</v>
      </c>
      <c r="K16" s="2">
        <v>15</v>
      </c>
      <c r="L16" s="2">
        <v>26</v>
      </c>
      <c r="M16" s="2">
        <v>16</v>
      </c>
    </row>
    <row r="17" spans="1:13" ht="9.75" customHeight="1">
      <c r="A17" s="13">
        <v>16</v>
      </c>
      <c r="B17" s="14">
        <v>625</v>
      </c>
      <c r="C17" s="15">
        <v>250</v>
      </c>
      <c r="D17" s="16">
        <v>100</v>
      </c>
      <c r="E17" s="17">
        <v>40</v>
      </c>
      <c r="F17" s="13">
        <v>250</v>
      </c>
      <c r="K17" s="2">
        <v>16</v>
      </c>
      <c r="L17" s="2">
        <v>25</v>
      </c>
      <c r="M17" s="2">
        <v>15</v>
      </c>
    </row>
    <row r="18" spans="1:13" ht="9.75" customHeight="1">
      <c r="A18" s="13">
        <v>17</v>
      </c>
      <c r="B18" s="14">
        <v>600</v>
      </c>
      <c r="C18" s="15">
        <v>240</v>
      </c>
      <c r="D18" s="16">
        <v>96</v>
      </c>
      <c r="E18" s="17">
        <v>38</v>
      </c>
      <c r="F18" s="13">
        <v>240</v>
      </c>
      <c r="K18" s="2">
        <v>17</v>
      </c>
      <c r="L18" s="2">
        <v>24</v>
      </c>
      <c r="M18" s="2">
        <v>14</v>
      </c>
    </row>
    <row r="19" spans="1:13" ht="9.75" customHeight="1">
      <c r="A19" s="13">
        <v>18</v>
      </c>
      <c r="B19" s="14">
        <v>575</v>
      </c>
      <c r="C19" s="15">
        <v>230</v>
      </c>
      <c r="D19" s="16">
        <v>92</v>
      </c>
      <c r="E19" s="17">
        <v>37</v>
      </c>
      <c r="F19" s="13">
        <v>230</v>
      </c>
      <c r="K19" s="2">
        <v>18</v>
      </c>
      <c r="L19" s="2">
        <v>23</v>
      </c>
      <c r="M19" s="2">
        <v>13</v>
      </c>
    </row>
    <row r="20" spans="1:13" ht="9.75" customHeight="1">
      <c r="A20" s="13">
        <v>19</v>
      </c>
      <c r="B20" s="14">
        <v>550</v>
      </c>
      <c r="C20" s="15">
        <v>220</v>
      </c>
      <c r="D20" s="16">
        <v>88</v>
      </c>
      <c r="E20" s="17">
        <v>35</v>
      </c>
      <c r="F20" s="13">
        <v>220</v>
      </c>
      <c r="K20" s="2">
        <v>19</v>
      </c>
      <c r="L20" s="2">
        <v>22</v>
      </c>
      <c r="M20" s="2">
        <v>12</v>
      </c>
    </row>
    <row r="21" spans="1:13" ht="9.75" customHeight="1">
      <c r="A21" s="13">
        <v>20</v>
      </c>
      <c r="B21" s="14">
        <v>525</v>
      </c>
      <c r="C21" s="15">
        <v>210</v>
      </c>
      <c r="D21" s="16">
        <v>84</v>
      </c>
      <c r="E21" s="17">
        <v>34</v>
      </c>
      <c r="F21" s="13">
        <v>210</v>
      </c>
      <c r="K21" s="2">
        <v>20</v>
      </c>
      <c r="L21" s="2">
        <v>21</v>
      </c>
      <c r="M21" s="2">
        <v>11</v>
      </c>
    </row>
    <row r="22" spans="1:13" ht="9.75" customHeight="1">
      <c r="A22" s="13">
        <v>21</v>
      </c>
      <c r="B22" s="14">
        <v>500</v>
      </c>
      <c r="C22" s="15">
        <v>200</v>
      </c>
      <c r="D22" s="16">
        <v>80</v>
      </c>
      <c r="E22" s="17">
        <v>32</v>
      </c>
      <c r="F22" s="13">
        <v>200</v>
      </c>
      <c r="K22" s="2">
        <v>21</v>
      </c>
      <c r="L22" s="2">
        <v>20</v>
      </c>
      <c r="M22" s="2">
        <v>10</v>
      </c>
    </row>
    <row r="23" spans="1:13" ht="9.75" customHeight="1">
      <c r="A23" s="13">
        <v>22</v>
      </c>
      <c r="B23" s="14">
        <v>475</v>
      </c>
      <c r="C23" s="15">
        <v>190</v>
      </c>
      <c r="D23" s="16">
        <v>76</v>
      </c>
      <c r="E23" s="17">
        <v>30</v>
      </c>
      <c r="F23" s="13">
        <v>190</v>
      </c>
      <c r="K23" s="2">
        <v>22</v>
      </c>
      <c r="L23" s="2">
        <v>19</v>
      </c>
      <c r="M23" s="2">
        <v>9</v>
      </c>
    </row>
    <row r="24" spans="1:13" ht="9.75" customHeight="1">
      <c r="A24" s="13">
        <v>23</v>
      </c>
      <c r="B24" s="14">
        <v>450</v>
      </c>
      <c r="C24" s="15">
        <v>180</v>
      </c>
      <c r="D24" s="16">
        <v>72</v>
      </c>
      <c r="E24" s="17">
        <v>29</v>
      </c>
      <c r="F24" s="13">
        <v>180</v>
      </c>
      <c r="K24" s="2">
        <v>23</v>
      </c>
      <c r="L24" s="2">
        <v>18</v>
      </c>
      <c r="M24" s="2">
        <v>8</v>
      </c>
    </row>
    <row r="25" spans="1:13" ht="9.75" customHeight="1">
      <c r="A25" s="13">
        <v>24</v>
      </c>
      <c r="B25" s="14">
        <v>425</v>
      </c>
      <c r="C25" s="15">
        <v>170</v>
      </c>
      <c r="D25" s="16">
        <v>68</v>
      </c>
      <c r="E25" s="17">
        <v>27</v>
      </c>
      <c r="F25" s="13">
        <v>170</v>
      </c>
      <c r="K25" s="2">
        <v>24</v>
      </c>
      <c r="L25" s="2">
        <v>17</v>
      </c>
      <c r="M25" s="2">
        <v>7</v>
      </c>
    </row>
    <row r="26" spans="1:13" ht="9.75" customHeight="1">
      <c r="A26" s="13">
        <v>25</v>
      </c>
      <c r="B26" s="14">
        <v>400</v>
      </c>
      <c r="C26" s="15">
        <v>160</v>
      </c>
      <c r="D26" s="16">
        <v>64</v>
      </c>
      <c r="E26" s="17">
        <v>26</v>
      </c>
      <c r="F26" s="13">
        <v>160</v>
      </c>
      <c r="K26" s="2">
        <v>25</v>
      </c>
      <c r="L26" s="2">
        <v>16</v>
      </c>
      <c r="M26" s="2">
        <v>6</v>
      </c>
    </row>
    <row r="27" spans="1:13" ht="9.75" customHeight="1">
      <c r="A27" s="13">
        <v>26</v>
      </c>
      <c r="B27" s="14">
        <v>375</v>
      </c>
      <c r="C27" s="15">
        <v>150</v>
      </c>
      <c r="D27" s="16">
        <v>60</v>
      </c>
      <c r="E27" s="17">
        <v>24</v>
      </c>
      <c r="F27" s="13">
        <v>150</v>
      </c>
      <c r="K27" s="2">
        <v>26</v>
      </c>
      <c r="L27" s="2">
        <v>15</v>
      </c>
      <c r="M27" s="2">
        <v>5</v>
      </c>
    </row>
    <row r="28" spans="1:13" ht="9.75" customHeight="1">
      <c r="A28" s="13">
        <v>27</v>
      </c>
      <c r="B28" s="14">
        <v>350</v>
      </c>
      <c r="C28" s="15">
        <v>140</v>
      </c>
      <c r="D28" s="16">
        <v>56</v>
      </c>
      <c r="E28" s="17">
        <v>22</v>
      </c>
      <c r="F28" s="13">
        <v>140</v>
      </c>
      <c r="K28" s="2">
        <v>27</v>
      </c>
      <c r="L28" s="2">
        <v>14</v>
      </c>
      <c r="M28" s="2">
        <v>4</v>
      </c>
    </row>
    <row r="29" spans="1:13" ht="9.75" customHeight="1">
      <c r="A29" s="13">
        <v>28</v>
      </c>
      <c r="B29" s="14">
        <v>325</v>
      </c>
      <c r="C29" s="15">
        <v>130</v>
      </c>
      <c r="D29" s="16">
        <v>52</v>
      </c>
      <c r="E29" s="17">
        <v>21</v>
      </c>
      <c r="F29" s="13">
        <v>130</v>
      </c>
      <c r="K29" s="2">
        <v>28</v>
      </c>
      <c r="L29" s="2">
        <v>13</v>
      </c>
      <c r="M29" s="2">
        <v>3</v>
      </c>
    </row>
    <row r="30" spans="1:13" ht="9.75" customHeight="1">
      <c r="A30" s="13">
        <v>29</v>
      </c>
      <c r="B30" s="14">
        <v>300</v>
      </c>
      <c r="C30" s="15">
        <v>120</v>
      </c>
      <c r="D30" s="16">
        <v>48</v>
      </c>
      <c r="E30" s="17">
        <v>19</v>
      </c>
      <c r="F30" s="13">
        <v>120</v>
      </c>
      <c r="K30" s="2">
        <v>29</v>
      </c>
      <c r="L30" s="2">
        <v>12</v>
      </c>
      <c r="M30" s="2">
        <v>2</v>
      </c>
    </row>
    <row r="31" spans="1:13" ht="9.75" customHeight="1">
      <c r="A31" s="13">
        <v>30</v>
      </c>
      <c r="B31" s="14">
        <v>275</v>
      </c>
      <c r="C31" s="15">
        <v>110</v>
      </c>
      <c r="D31" s="16">
        <v>44</v>
      </c>
      <c r="E31" s="17">
        <v>18</v>
      </c>
      <c r="F31" s="13">
        <v>110</v>
      </c>
      <c r="K31" s="2">
        <v>30</v>
      </c>
      <c r="L31" s="2">
        <v>11</v>
      </c>
      <c r="M31" s="2">
        <v>1</v>
      </c>
    </row>
    <row r="32" spans="1:13" ht="9.75" customHeight="1">
      <c r="A32" s="13">
        <v>31</v>
      </c>
      <c r="B32" s="14">
        <v>250</v>
      </c>
      <c r="C32" s="15">
        <v>100</v>
      </c>
      <c r="D32" s="16">
        <v>40</v>
      </c>
      <c r="E32" s="17">
        <v>16</v>
      </c>
      <c r="F32" s="13">
        <v>100</v>
      </c>
      <c r="K32" s="2">
        <v>31</v>
      </c>
      <c r="L32" s="2">
        <v>10</v>
      </c>
    </row>
    <row r="33" spans="1:12" ht="9.75" customHeight="1">
      <c r="A33" s="13">
        <v>32</v>
      </c>
      <c r="B33" s="15">
        <v>225</v>
      </c>
      <c r="C33" s="16">
        <v>90</v>
      </c>
      <c r="D33" s="17">
        <v>36</v>
      </c>
      <c r="E33" s="17">
        <v>14</v>
      </c>
      <c r="F33" s="13">
        <v>90</v>
      </c>
      <c r="K33" s="2">
        <v>32</v>
      </c>
      <c r="L33" s="2">
        <v>9</v>
      </c>
    </row>
    <row r="34" spans="1:12" ht="9.75" customHeight="1">
      <c r="A34" s="13">
        <v>33</v>
      </c>
      <c r="B34" s="15">
        <v>200</v>
      </c>
      <c r="C34" s="16">
        <v>80</v>
      </c>
      <c r="D34" s="17">
        <v>32</v>
      </c>
      <c r="E34" s="17">
        <v>13</v>
      </c>
      <c r="F34" s="13">
        <v>80</v>
      </c>
      <c r="K34" s="2">
        <v>33</v>
      </c>
      <c r="L34" s="2">
        <v>8</v>
      </c>
    </row>
    <row r="35" spans="1:12" ht="9.75" customHeight="1">
      <c r="A35" s="13">
        <v>34</v>
      </c>
      <c r="B35" s="15">
        <v>175</v>
      </c>
      <c r="C35" s="16">
        <v>70</v>
      </c>
      <c r="D35" s="17">
        <v>28</v>
      </c>
      <c r="E35" s="13">
        <v>11</v>
      </c>
      <c r="F35" s="13">
        <v>70</v>
      </c>
      <c r="K35" s="2">
        <v>34</v>
      </c>
      <c r="L35" s="2">
        <v>7</v>
      </c>
    </row>
    <row r="36" spans="1:12" ht="9.75" customHeight="1">
      <c r="A36" s="13">
        <v>35</v>
      </c>
      <c r="B36" s="15">
        <v>150</v>
      </c>
      <c r="C36" s="16">
        <v>60</v>
      </c>
      <c r="D36" s="17">
        <v>24</v>
      </c>
      <c r="E36" s="13">
        <v>10</v>
      </c>
      <c r="F36" s="13">
        <v>60</v>
      </c>
      <c r="K36" s="2">
        <v>35</v>
      </c>
      <c r="L36" s="2">
        <v>6</v>
      </c>
    </row>
    <row r="37" spans="1:12" ht="9.75" customHeight="1">
      <c r="A37" s="13">
        <v>36</v>
      </c>
      <c r="B37" s="15">
        <v>125</v>
      </c>
      <c r="C37" s="16">
        <v>50</v>
      </c>
      <c r="D37" s="17">
        <v>20</v>
      </c>
      <c r="E37" s="13">
        <v>8</v>
      </c>
      <c r="F37" s="13">
        <v>50</v>
      </c>
      <c r="K37" s="2">
        <v>36</v>
      </c>
      <c r="L37" s="2">
        <v>5</v>
      </c>
    </row>
    <row r="38" spans="1:12" ht="9.75" customHeight="1">
      <c r="A38" s="13">
        <v>37</v>
      </c>
      <c r="B38" s="15">
        <v>100</v>
      </c>
      <c r="C38" s="16">
        <v>40</v>
      </c>
      <c r="D38" s="17">
        <v>16</v>
      </c>
      <c r="E38" s="13">
        <v>6</v>
      </c>
      <c r="F38" s="13">
        <v>40</v>
      </c>
      <c r="K38" s="2">
        <v>37</v>
      </c>
      <c r="L38" s="2">
        <v>4</v>
      </c>
    </row>
    <row r="39" spans="1:12" ht="9.75" customHeight="1">
      <c r="A39" s="13">
        <v>38</v>
      </c>
      <c r="B39" s="15">
        <v>75</v>
      </c>
      <c r="C39" s="16">
        <v>30</v>
      </c>
      <c r="D39" s="17">
        <v>12</v>
      </c>
      <c r="E39" s="13">
        <v>5</v>
      </c>
      <c r="F39" s="13">
        <v>30</v>
      </c>
      <c r="K39" s="2">
        <v>38</v>
      </c>
      <c r="L39" s="2">
        <v>3</v>
      </c>
    </row>
    <row r="40" spans="1:12" ht="9.75" customHeight="1">
      <c r="A40" s="13">
        <v>39</v>
      </c>
      <c r="B40" s="15">
        <v>50</v>
      </c>
      <c r="C40" s="16">
        <v>20</v>
      </c>
      <c r="D40" s="17">
        <v>8</v>
      </c>
      <c r="E40" s="13">
        <v>3</v>
      </c>
      <c r="F40" s="13">
        <v>20</v>
      </c>
      <c r="K40" s="2">
        <v>39</v>
      </c>
      <c r="L40" s="2">
        <v>2</v>
      </c>
    </row>
    <row r="41" spans="1:12" ht="9.75" customHeight="1">
      <c r="A41" s="13">
        <v>40</v>
      </c>
      <c r="B41" s="15">
        <v>25</v>
      </c>
      <c r="C41" s="16">
        <v>10</v>
      </c>
      <c r="D41" s="17">
        <v>4</v>
      </c>
      <c r="E41" s="13">
        <v>2</v>
      </c>
      <c r="F41" s="13">
        <v>10</v>
      </c>
      <c r="K41" s="2">
        <v>40</v>
      </c>
      <c r="L41" s="2">
        <v>1</v>
      </c>
    </row>
    <row r="42" spans="1:12" ht="9.75" customHeight="1">
      <c r="A42" s="13">
        <v>41</v>
      </c>
      <c r="B42" s="15">
        <v>23</v>
      </c>
      <c r="C42" s="16">
        <v>9</v>
      </c>
      <c r="D42" s="17">
        <v>4</v>
      </c>
      <c r="E42" s="13">
        <v>1</v>
      </c>
      <c r="F42" s="13">
        <v>9</v>
      </c>
      <c r="K42" s="2">
        <v>41</v>
      </c>
    </row>
    <row r="43" spans="1:12" ht="9.75" customHeight="1">
      <c r="A43" s="13">
        <v>42</v>
      </c>
      <c r="B43" s="15">
        <v>20</v>
      </c>
      <c r="C43" s="16">
        <v>8</v>
      </c>
      <c r="D43" s="17">
        <v>3</v>
      </c>
      <c r="E43" s="13">
        <v>1</v>
      </c>
      <c r="F43" s="13">
        <v>8</v>
      </c>
      <c r="K43" s="2">
        <v>42</v>
      </c>
    </row>
    <row r="44" spans="1:12" ht="9.75" customHeight="1">
      <c r="A44" s="13">
        <v>43</v>
      </c>
      <c r="B44" s="15">
        <v>18</v>
      </c>
      <c r="C44" s="16">
        <v>7</v>
      </c>
      <c r="D44" s="17">
        <v>3</v>
      </c>
      <c r="E44" s="13">
        <v>1</v>
      </c>
      <c r="F44" s="13">
        <v>7</v>
      </c>
      <c r="K44" s="2">
        <v>43</v>
      </c>
    </row>
    <row r="45" spans="1:12" ht="9.75" customHeight="1">
      <c r="A45" s="13">
        <v>44</v>
      </c>
      <c r="B45" s="15">
        <v>15</v>
      </c>
      <c r="C45" s="16">
        <v>6</v>
      </c>
      <c r="D45" s="17">
        <v>2</v>
      </c>
      <c r="E45" s="13">
        <v>1</v>
      </c>
      <c r="F45" s="13">
        <v>6</v>
      </c>
      <c r="K45" s="2">
        <v>44</v>
      </c>
    </row>
    <row r="46" spans="1:12" ht="9.75" customHeight="1">
      <c r="A46" s="13">
        <v>45</v>
      </c>
      <c r="B46" s="15">
        <v>13</v>
      </c>
      <c r="C46" s="16">
        <v>5</v>
      </c>
      <c r="D46" s="17">
        <v>2</v>
      </c>
      <c r="E46" s="13">
        <v>1</v>
      </c>
      <c r="F46" s="13">
        <v>5</v>
      </c>
      <c r="K46" s="2">
        <v>45</v>
      </c>
    </row>
    <row r="47" spans="1:12" ht="9.75" customHeight="1">
      <c r="A47" s="13">
        <f>A46+1</f>
        <v>46</v>
      </c>
      <c r="B47" s="15">
        <v>10</v>
      </c>
      <c r="C47" s="16">
        <v>4</v>
      </c>
      <c r="D47" s="17">
        <v>2</v>
      </c>
      <c r="E47" s="13">
        <v>1</v>
      </c>
      <c r="F47" s="13">
        <v>4</v>
      </c>
      <c r="K47" s="2">
        <v>46</v>
      </c>
    </row>
    <row r="48" spans="1:12" ht="9.75" customHeight="1">
      <c r="A48" s="13">
        <f t="shared" ref="A48:A65" si="0">A47+1</f>
        <v>47</v>
      </c>
      <c r="B48" s="15">
        <v>8</v>
      </c>
      <c r="C48" s="16">
        <v>3</v>
      </c>
      <c r="D48" s="17">
        <v>1</v>
      </c>
      <c r="E48" s="13">
        <v>0</v>
      </c>
      <c r="F48" s="13">
        <v>3</v>
      </c>
      <c r="K48" s="2">
        <v>47</v>
      </c>
    </row>
    <row r="49" spans="1:11" ht="9.75" customHeight="1">
      <c r="A49" s="13">
        <f t="shared" si="0"/>
        <v>48</v>
      </c>
      <c r="B49" s="15">
        <v>5</v>
      </c>
      <c r="C49" s="16">
        <v>2</v>
      </c>
      <c r="D49" s="17">
        <v>1</v>
      </c>
      <c r="E49" s="13">
        <v>0</v>
      </c>
      <c r="F49" s="13">
        <v>2</v>
      </c>
      <c r="K49" s="2">
        <v>48</v>
      </c>
    </row>
    <row r="50" spans="1:11" ht="9.75" customHeight="1">
      <c r="A50" s="13">
        <f t="shared" si="0"/>
        <v>49</v>
      </c>
      <c r="B50" s="15">
        <v>3</v>
      </c>
      <c r="C50" s="16">
        <v>1</v>
      </c>
      <c r="D50" s="17">
        <v>0</v>
      </c>
      <c r="E50" s="13">
        <v>0</v>
      </c>
      <c r="F50" s="13">
        <v>1</v>
      </c>
      <c r="K50" s="2">
        <v>49</v>
      </c>
    </row>
    <row r="51" spans="1:11" ht="9.75" customHeight="1">
      <c r="A51" s="13">
        <f t="shared" si="0"/>
        <v>50</v>
      </c>
      <c r="B51" s="15">
        <v>2</v>
      </c>
      <c r="C51" s="16">
        <v>0</v>
      </c>
      <c r="D51" s="17">
        <v>0</v>
      </c>
      <c r="E51" s="13">
        <v>0</v>
      </c>
      <c r="F51" s="13">
        <v>0</v>
      </c>
      <c r="K51" s="2">
        <v>50</v>
      </c>
    </row>
    <row r="52" spans="1:11" ht="9.75" customHeight="1">
      <c r="A52" s="13">
        <f t="shared" si="0"/>
        <v>51</v>
      </c>
      <c r="B52" s="15">
        <v>1</v>
      </c>
      <c r="C52" s="16">
        <v>0</v>
      </c>
      <c r="D52" s="17">
        <v>0</v>
      </c>
      <c r="E52" s="13">
        <v>0</v>
      </c>
      <c r="F52" s="13">
        <v>0</v>
      </c>
      <c r="K52" s="2">
        <v>51</v>
      </c>
    </row>
    <row r="53" spans="1:11" ht="9.75" customHeight="1">
      <c r="A53" s="13">
        <f t="shared" si="0"/>
        <v>52</v>
      </c>
      <c r="B53" s="15">
        <v>0</v>
      </c>
      <c r="C53" s="16">
        <v>0</v>
      </c>
      <c r="D53" s="17">
        <v>0</v>
      </c>
      <c r="E53" s="13">
        <v>0</v>
      </c>
      <c r="F53" s="13">
        <v>0</v>
      </c>
      <c r="K53" s="2">
        <v>52</v>
      </c>
    </row>
    <row r="54" spans="1:11" ht="9.75" customHeight="1">
      <c r="A54" s="13">
        <f t="shared" si="0"/>
        <v>53</v>
      </c>
      <c r="B54" s="15">
        <v>0</v>
      </c>
      <c r="C54" s="16">
        <v>0</v>
      </c>
      <c r="D54" s="17">
        <v>0</v>
      </c>
      <c r="E54" s="13">
        <v>0</v>
      </c>
      <c r="F54" s="13">
        <v>0</v>
      </c>
      <c r="K54" s="2">
        <v>53</v>
      </c>
    </row>
    <row r="55" spans="1:11" ht="9.75" customHeight="1">
      <c r="A55" s="13">
        <f t="shared" si="0"/>
        <v>54</v>
      </c>
      <c r="B55" s="15">
        <v>0</v>
      </c>
      <c r="C55" s="16">
        <v>0</v>
      </c>
      <c r="D55" s="17">
        <v>0</v>
      </c>
      <c r="E55" s="13">
        <v>0</v>
      </c>
      <c r="F55" s="13">
        <v>0</v>
      </c>
      <c r="K55" s="2">
        <v>54</v>
      </c>
    </row>
    <row r="56" spans="1:11" ht="9.75" customHeight="1">
      <c r="A56" s="13">
        <f t="shared" si="0"/>
        <v>55</v>
      </c>
      <c r="B56" s="15">
        <v>0</v>
      </c>
      <c r="C56" s="16">
        <v>0</v>
      </c>
      <c r="D56" s="17">
        <v>0</v>
      </c>
      <c r="E56" s="13">
        <v>0</v>
      </c>
      <c r="F56" s="13">
        <v>0</v>
      </c>
      <c r="K56" s="2">
        <v>55</v>
      </c>
    </row>
    <row r="57" spans="1:11" ht="9.75" customHeight="1">
      <c r="A57" s="13">
        <f t="shared" si="0"/>
        <v>56</v>
      </c>
      <c r="B57" s="15">
        <v>0</v>
      </c>
      <c r="C57" s="16">
        <v>0</v>
      </c>
      <c r="D57" s="17">
        <v>0</v>
      </c>
      <c r="E57" s="13">
        <v>0</v>
      </c>
      <c r="F57" s="13">
        <v>0</v>
      </c>
      <c r="K57" s="2">
        <v>56</v>
      </c>
    </row>
    <row r="58" spans="1:11" ht="9.75" customHeight="1">
      <c r="A58" s="13">
        <f t="shared" si="0"/>
        <v>57</v>
      </c>
      <c r="B58" s="15">
        <v>0</v>
      </c>
      <c r="C58" s="16">
        <v>0</v>
      </c>
      <c r="D58" s="17">
        <v>0</v>
      </c>
      <c r="E58" s="13">
        <v>0</v>
      </c>
      <c r="F58" s="13">
        <v>0</v>
      </c>
      <c r="K58" s="2">
        <v>57</v>
      </c>
    </row>
    <row r="59" spans="1:11" ht="9.75" customHeight="1">
      <c r="A59" s="13">
        <f t="shared" si="0"/>
        <v>58</v>
      </c>
      <c r="B59" s="15">
        <v>0</v>
      </c>
      <c r="C59" s="16">
        <v>0</v>
      </c>
      <c r="D59" s="17">
        <v>0</v>
      </c>
      <c r="E59" s="13">
        <v>0</v>
      </c>
      <c r="F59" s="13">
        <v>0</v>
      </c>
      <c r="K59" s="2">
        <v>58</v>
      </c>
    </row>
    <row r="60" spans="1:11" ht="9.75" customHeight="1">
      <c r="A60" s="13">
        <f t="shared" si="0"/>
        <v>59</v>
      </c>
      <c r="B60" s="15">
        <v>0</v>
      </c>
      <c r="C60" s="16">
        <v>0</v>
      </c>
      <c r="D60" s="17">
        <v>0</v>
      </c>
      <c r="E60" s="13">
        <v>0</v>
      </c>
      <c r="F60" s="13">
        <v>0</v>
      </c>
      <c r="K60" s="2">
        <v>59</v>
      </c>
    </row>
    <row r="61" spans="1:11" ht="9.75" customHeight="1">
      <c r="A61" s="13">
        <f t="shared" si="0"/>
        <v>60</v>
      </c>
      <c r="B61" s="15">
        <v>0</v>
      </c>
      <c r="C61" s="16">
        <v>0</v>
      </c>
      <c r="D61" s="17">
        <v>0</v>
      </c>
      <c r="E61" s="13">
        <v>0</v>
      </c>
      <c r="F61" s="13">
        <v>0</v>
      </c>
      <c r="K61" s="2">
        <v>60</v>
      </c>
    </row>
    <row r="62" spans="1:11" ht="9.75" customHeight="1">
      <c r="A62" s="13">
        <f t="shared" si="0"/>
        <v>61</v>
      </c>
      <c r="B62" s="15">
        <v>0</v>
      </c>
      <c r="C62" s="16">
        <v>0</v>
      </c>
      <c r="D62" s="17">
        <v>0</v>
      </c>
      <c r="E62" s="13">
        <v>0</v>
      </c>
      <c r="F62" s="13">
        <v>0</v>
      </c>
      <c r="K62" s="2">
        <v>61</v>
      </c>
    </row>
    <row r="63" spans="1:11" ht="9.75" customHeight="1">
      <c r="A63" s="13">
        <f t="shared" si="0"/>
        <v>62</v>
      </c>
      <c r="B63" s="15">
        <v>0</v>
      </c>
      <c r="C63" s="16">
        <v>0</v>
      </c>
      <c r="D63" s="17">
        <v>0</v>
      </c>
      <c r="E63" s="13">
        <v>0</v>
      </c>
      <c r="F63" s="13">
        <v>0</v>
      </c>
      <c r="K63" s="2">
        <v>62</v>
      </c>
    </row>
    <row r="64" spans="1:11" ht="9.75" customHeight="1">
      <c r="A64" s="13">
        <f t="shared" si="0"/>
        <v>63</v>
      </c>
      <c r="B64" s="15">
        <v>0</v>
      </c>
      <c r="C64" s="16">
        <v>0</v>
      </c>
      <c r="D64" s="17">
        <v>0</v>
      </c>
      <c r="E64" s="13">
        <v>0</v>
      </c>
      <c r="F64" s="13">
        <v>0</v>
      </c>
      <c r="K64" s="2">
        <v>63</v>
      </c>
    </row>
    <row r="65" spans="1:11" ht="9.75" customHeight="1">
      <c r="A65" s="13">
        <f t="shared" si="0"/>
        <v>64</v>
      </c>
      <c r="B65" s="15">
        <v>0</v>
      </c>
      <c r="C65" s="16">
        <v>0</v>
      </c>
      <c r="D65" s="17">
        <v>0</v>
      </c>
      <c r="E65" s="13">
        <v>0</v>
      </c>
      <c r="F65" s="13">
        <v>0</v>
      </c>
      <c r="K65" s="2">
        <v>64</v>
      </c>
    </row>
  </sheetData>
  <printOptions horizontalCentered="1" verticalCentered="1" gridLines="1"/>
  <pageMargins left="0.78740157480314965" right="0.78740157480314965" top="0.47244094488188981" bottom="0.59055118110236227" header="0.31496062992125984" footer="0.35433070866141736"/>
  <pageSetup paperSize="9" scale="94" firstPageNumber="0" orientation="portrait" horizontalDpi="300" verticalDpi="30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MSB</vt:lpstr>
      <vt:lpstr>MSC</vt:lpstr>
      <vt:lpstr>WS</vt:lpstr>
      <vt:lpstr>значки</vt:lpstr>
      <vt:lpstr>баллы</vt:lpstr>
      <vt:lpstr>баллы</vt:lpstr>
      <vt:lpstr>баллы_призовые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yagmort</cp:lastModifiedBy>
  <cp:lastPrinted>2013-11-17T15:51:01Z</cp:lastPrinted>
  <dcterms:created xsi:type="dcterms:W3CDTF">2011-06-05T07:02:57Z</dcterms:created>
  <dcterms:modified xsi:type="dcterms:W3CDTF">2014-12-07T19:00:08Z</dcterms:modified>
</cp:coreProperties>
</file>